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70.20\CI_Fabio\Correspondencia OCI 2021\Programa Anual Auditorias OCI 2021-2022\"/>
    </mc:Choice>
  </mc:AlternateContent>
  <bookViews>
    <workbookView xWindow="0" yWindow="0" windowWidth="28800" windowHeight="12435"/>
  </bookViews>
  <sheets>
    <sheet name="Programación Auditorias" sheetId="25" r:id="rId1"/>
    <sheet name="riesgos" sheetId="26" r:id="rId2"/>
  </sheets>
  <externalReferences>
    <externalReference r:id="rId3"/>
  </externalReferences>
  <definedNames>
    <definedName name="_xlnm._FilterDatabase" localSheetId="0" hidden="1">'Programación Auditorias'!$A$9:$AB$60</definedName>
    <definedName name="_xlnm.Print_Area" localSheetId="0">'Programación Auditorias'!$A$1:$T$63</definedName>
  </definedNames>
  <calcPr calcId="152511"/>
</workbook>
</file>

<file path=xl/calcChain.xml><?xml version="1.0" encoding="utf-8"?>
<calcChain xmlns="http://schemas.openxmlformats.org/spreadsheetml/2006/main">
  <c r="M70" i="26" l="1"/>
  <c r="H70" i="26"/>
  <c r="I70" i="26" s="1"/>
  <c r="M69" i="26"/>
  <c r="I69" i="26"/>
  <c r="O69" i="26" s="1"/>
  <c r="P69" i="26" s="1"/>
  <c r="Q69" i="26" s="1"/>
  <c r="H69" i="26"/>
  <c r="M68" i="26"/>
  <c r="H68" i="26"/>
  <c r="I68" i="26" s="1"/>
  <c r="M67" i="26"/>
  <c r="H67" i="26"/>
  <c r="I67" i="26" s="1"/>
  <c r="M66" i="26"/>
  <c r="H66" i="26"/>
  <c r="I66" i="26" s="1"/>
  <c r="M65" i="26"/>
  <c r="I65" i="26"/>
  <c r="H65" i="26"/>
  <c r="M64" i="26"/>
  <c r="H64" i="26"/>
  <c r="I64" i="26" s="1"/>
  <c r="M63" i="26"/>
  <c r="H63" i="26"/>
  <c r="I63" i="26" s="1"/>
  <c r="O63" i="26" s="1"/>
  <c r="P63" i="26" s="1"/>
  <c r="Q63" i="26" s="1"/>
  <c r="M62" i="26"/>
  <c r="H62" i="26"/>
  <c r="I62" i="26" s="1"/>
  <c r="O62" i="26" s="1"/>
  <c r="P62" i="26" s="1"/>
  <c r="M61" i="26"/>
  <c r="I61" i="26"/>
  <c r="H61" i="26"/>
  <c r="M60" i="26"/>
  <c r="H60" i="26"/>
  <c r="I60" i="26" s="1"/>
  <c r="M59" i="26"/>
  <c r="I59" i="26"/>
  <c r="O59" i="26" s="1"/>
  <c r="P59" i="26" s="1"/>
  <c r="Q59" i="26" s="1"/>
  <c r="H59" i="26"/>
  <c r="M58" i="26"/>
  <c r="H58" i="26"/>
  <c r="I58" i="26" s="1"/>
  <c r="O58" i="26" s="1"/>
  <c r="P58" i="26" s="1"/>
  <c r="M57" i="26"/>
  <c r="H57" i="26"/>
  <c r="I57" i="26" s="1"/>
  <c r="M56" i="26"/>
  <c r="H56" i="26"/>
  <c r="I56" i="26" s="1"/>
  <c r="M55" i="26"/>
  <c r="H55" i="26"/>
  <c r="I55" i="26" s="1"/>
  <c r="M54" i="26"/>
  <c r="H54" i="26"/>
  <c r="I54" i="26" s="1"/>
  <c r="O54" i="26" s="1"/>
  <c r="P54" i="26" s="1"/>
  <c r="M53" i="26"/>
  <c r="I53" i="26"/>
  <c r="H53" i="26"/>
  <c r="M52" i="26"/>
  <c r="H52" i="26"/>
  <c r="I52" i="26" s="1"/>
  <c r="O51" i="26"/>
  <c r="P51" i="26" s="1"/>
  <c r="Q51" i="26" s="1"/>
  <c r="M51" i="26"/>
  <c r="I51" i="26"/>
  <c r="H51" i="26"/>
  <c r="M50" i="26"/>
  <c r="H50" i="26"/>
  <c r="I50" i="26" s="1"/>
  <c r="O50" i="26" s="1"/>
  <c r="P50" i="26" s="1"/>
  <c r="M49" i="26"/>
  <c r="H49" i="26"/>
  <c r="I49" i="26" s="1"/>
  <c r="M48" i="26"/>
  <c r="H48" i="26"/>
  <c r="I48" i="26" s="1"/>
  <c r="M47" i="26"/>
  <c r="H47" i="26"/>
  <c r="I47" i="26" s="1"/>
  <c r="M46" i="26"/>
  <c r="H46" i="26"/>
  <c r="I46" i="26" s="1"/>
  <c r="O46" i="26" s="1"/>
  <c r="P46" i="26" s="1"/>
  <c r="M45" i="26"/>
  <c r="I45" i="26"/>
  <c r="H45" i="26"/>
  <c r="M44" i="26"/>
  <c r="H44" i="26"/>
  <c r="I44" i="26" s="1"/>
  <c r="M43" i="26"/>
  <c r="I43" i="26"/>
  <c r="O43" i="26" s="1"/>
  <c r="P43" i="26" s="1"/>
  <c r="Q43" i="26" s="1"/>
  <c r="H43" i="26"/>
  <c r="M42" i="26"/>
  <c r="H42" i="26"/>
  <c r="I42" i="26" s="1"/>
  <c r="O42" i="26" s="1"/>
  <c r="P42" i="26" s="1"/>
  <c r="M41" i="26"/>
  <c r="H41" i="26"/>
  <c r="I41" i="26" s="1"/>
  <c r="M40" i="26"/>
  <c r="H40" i="26"/>
  <c r="I40" i="26" s="1"/>
  <c r="M39" i="26"/>
  <c r="H39" i="26"/>
  <c r="I39" i="26" s="1"/>
  <c r="M38" i="26"/>
  <c r="H38" i="26"/>
  <c r="I38" i="26" s="1"/>
  <c r="O38" i="26" s="1"/>
  <c r="P38" i="26" s="1"/>
  <c r="M37" i="26"/>
  <c r="I37" i="26"/>
  <c r="H37" i="26"/>
  <c r="M36" i="26"/>
  <c r="H36" i="26"/>
  <c r="I36" i="26" s="1"/>
  <c r="O35" i="26"/>
  <c r="P35" i="26" s="1"/>
  <c r="Q35" i="26" s="1"/>
  <c r="M35" i="26"/>
  <c r="I35" i="26"/>
  <c r="H35" i="26"/>
  <c r="M34" i="26"/>
  <c r="H34" i="26"/>
  <c r="I34" i="26" s="1"/>
  <c r="O34" i="26" s="1"/>
  <c r="P34" i="26" s="1"/>
  <c r="M33" i="26"/>
  <c r="H33" i="26"/>
  <c r="I33" i="26" s="1"/>
  <c r="M32" i="26"/>
  <c r="H32" i="26"/>
  <c r="I32" i="26" s="1"/>
  <c r="M31" i="26"/>
  <c r="H31" i="26"/>
  <c r="I31" i="26" s="1"/>
  <c r="M30" i="26"/>
  <c r="H30" i="26"/>
  <c r="I30" i="26" s="1"/>
  <c r="O30" i="26" s="1"/>
  <c r="P30" i="26" s="1"/>
  <c r="M29" i="26"/>
  <c r="I29" i="26"/>
  <c r="H29" i="26"/>
  <c r="M28" i="26"/>
  <c r="H28" i="26"/>
  <c r="I28" i="26" s="1"/>
  <c r="M27" i="26"/>
  <c r="I27" i="26"/>
  <c r="O27" i="26" s="1"/>
  <c r="P27" i="26" s="1"/>
  <c r="Q27" i="26" s="1"/>
  <c r="H27" i="26"/>
  <c r="M26" i="26"/>
  <c r="H26" i="26"/>
  <c r="I26" i="26" s="1"/>
  <c r="O26" i="26" s="1"/>
  <c r="P26" i="26" s="1"/>
  <c r="M25" i="26"/>
  <c r="I25" i="26"/>
  <c r="H25" i="26"/>
  <c r="M24" i="26"/>
  <c r="H24" i="26"/>
  <c r="I24" i="26" s="1"/>
  <c r="M23" i="26"/>
  <c r="I23" i="26"/>
  <c r="R23" i="26" s="1"/>
  <c r="H23" i="26"/>
  <c r="M22" i="26"/>
  <c r="H22" i="26"/>
  <c r="I22" i="26" s="1"/>
  <c r="O22" i="26" s="1"/>
  <c r="P22" i="26" s="1"/>
  <c r="M21" i="26"/>
  <c r="H21" i="26"/>
  <c r="I21" i="26" s="1"/>
  <c r="M20" i="26"/>
  <c r="H20" i="26"/>
  <c r="I20" i="26" s="1"/>
  <c r="M19" i="26"/>
  <c r="H19" i="26"/>
  <c r="I19" i="26" s="1"/>
  <c r="O19" i="26" s="1"/>
  <c r="P19" i="26" s="1"/>
  <c r="Q19" i="26" s="1"/>
  <c r="M18" i="26"/>
  <c r="H18" i="26"/>
  <c r="I18" i="26" s="1"/>
  <c r="O18" i="26" s="1"/>
  <c r="P18" i="26" s="1"/>
  <c r="M17" i="26"/>
  <c r="H17" i="26"/>
  <c r="I17" i="26" s="1"/>
  <c r="P16" i="26"/>
  <c r="M16" i="26"/>
  <c r="H16" i="26"/>
  <c r="I16" i="26" s="1"/>
  <c r="O16" i="26" s="1"/>
  <c r="M15" i="26"/>
  <c r="H15" i="26"/>
  <c r="I15" i="26" s="1"/>
  <c r="M14" i="26"/>
  <c r="H14" i="26"/>
  <c r="I14" i="26" s="1"/>
  <c r="O14" i="26" s="1"/>
  <c r="P14" i="26" s="1"/>
  <c r="M13" i="26"/>
  <c r="I13" i="26"/>
  <c r="H13" i="26"/>
  <c r="M12" i="26"/>
  <c r="H12" i="26"/>
  <c r="I12" i="26" s="1"/>
  <c r="O12" i="26" s="1"/>
  <c r="P12" i="26" s="1"/>
  <c r="O31" i="26" l="1"/>
  <c r="P31" i="26" s="1"/>
  <c r="Q31" i="26" s="1"/>
  <c r="R31" i="26" s="1"/>
  <c r="O55" i="26"/>
  <c r="P55" i="26" s="1"/>
  <c r="Q55" i="26" s="1"/>
  <c r="R55" i="26" s="1"/>
  <c r="O47" i="26"/>
  <c r="P47" i="26" s="1"/>
  <c r="Q47" i="26" s="1"/>
  <c r="R47" i="26" s="1"/>
  <c r="R15" i="26"/>
  <c r="O15" i="26"/>
  <c r="P15" i="26" s="1"/>
  <c r="Q15" i="26" s="1"/>
  <c r="O39" i="26"/>
  <c r="P39" i="26" s="1"/>
  <c r="Q39" i="26" s="1"/>
  <c r="R39" i="26" s="1"/>
  <c r="O23" i="26"/>
  <c r="P23" i="26" s="1"/>
  <c r="Q23" i="26" s="1"/>
  <c r="R26" i="26"/>
  <c r="R18" i="26"/>
  <c r="R16" i="26"/>
  <c r="Q48" i="26"/>
  <c r="R48" i="26" s="1"/>
  <c r="Q12" i="26"/>
  <c r="O20" i="26"/>
  <c r="P20" i="26" s="1"/>
  <c r="O21" i="26"/>
  <c r="P21" i="26" s="1"/>
  <c r="Q21" i="26" s="1"/>
  <c r="R21" i="26"/>
  <c r="Q22" i="26"/>
  <c r="O28" i="26"/>
  <c r="P28" i="26" s="1"/>
  <c r="O29" i="26"/>
  <c r="P29" i="26" s="1"/>
  <c r="Q29" i="26" s="1"/>
  <c r="R29" i="26"/>
  <c r="Q30" i="26"/>
  <c r="R30" i="26" s="1"/>
  <c r="O36" i="26"/>
  <c r="P36" i="26" s="1"/>
  <c r="O37" i="26"/>
  <c r="P37" i="26" s="1"/>
  <c r="Q37" i="26" s="1"/>
  <c r="R37" i="26" s="1"/>
  <c r="Q38" i="26"/>
  <c r="R38" i="26" s="1"/>
  <c r="O44" i="26"/>
  <c r="P44" i="26" s="1"/>
  <c r="Q44" i="26" s="1"/>
  <c r="R44" i="26" s="1"/>
  <c r="O45" i="26"/>
  <c r="P45" i="26" s="1"/>
  <c r="Q45" i="26" s="1"/>
  <c r="R45" i="26"/>
  <c r="Q46" i="26"/>
  <c r="O52" i="26"/>
  <c r="P52" i="26" s="1"/>
  <c r="O53" i="26"/>
  <c r="P53" i="26" s="1"/>
  <c r="Q53" i="26" s="1"/>
  <c r="R53" i="26" s="1"/>
  <c r="Q54" i="26"/>
  <c r="R54" i="26" s="1"/>
  <c r="O60" i="26"/>
  <c r="P60" i="26" s="1"/>
  <c r="O61" i="26"/>
  <c r="P61" i="26" s="1"/>
  <c r="Q61" i="26" s="1"/>
  <c r="R61" i="26"/>
  <c r="Q62" i="26"/>
  <c r="R62" i="26" s="1"/>
  <c r="Q14" i="26"/>
  <c r="R14" i="26" s="1"/>
  <c r="R19" i="26"/>
  <c r="Q20" i="26"/>
  <c r="R20" i="26" s="1"/>
  <c r="R22" i="26"/>
  <c r="R27" i="26"/>
  <c r="Q28" i="26"/>
  <c r="R28" i="26" s="1"/>
  <c r="R35" i="26"/>
  <c r="Q36" i="26"/>
  <c r="R36" i="26" s="1"/>
  <c r="R43" i="26"/>
  <c r="R46" i="26"/>
  <c r="R51" i="26"/>
  <c r="Q52" i="26"/>
  <c r="R52" i="26" s="1"/>
  <c r="R59" i="26"/>
  <c r="Q60" i="26"/>
  <c r="R60" i="26" s="1"/>
  <c r="O66" i="26"/>
  <c r="P66" i="26" s="1"/>
  <c r="Q66" i="26" s="1"/>
  <c r="R66" i="26" s="1"/>
  <c r="O68" i="26"/>
  <c r="P68" i="26" s="1"/>
  <c r="R12" i="26"/>
  <c r="O13" i="26"/>
  <c r="P13" i="26" s="1"/>
  <c r="Q13" i="26" s="1"/>
  <c r="R13" i="26" s="1"/>
  <c r="Q16" i="26"/>
  <c r="O17" i="26"/>
  <c r="P17" i="26" s="1"/>
  <c r="Q17" i="26" s="1"/>
  <c r="R17" i="26"/>
  <c r="Q18" i="26"/>
  <c r="O24" i="26"/>
  <c r="P24" i="26" s="1"/>
  <c r="Q24" i="26" s="1"/>
  <c r="R24" i="26"/>
  <c r="O25" i="26"/>
  <c r="P25" i="26" s="1"/>
  <c r="Q25" i="26" s="1"/>
  <c r="R25" i="26"/>
  <c r="Q26" i="26"/>
  <c r="O32" i="26"/>
  <c r="P32" i="26" s="1"/>
  <c r="Q32" i="26" s="1"/>
  <c r="R32" i="26" s="1"/>
  <c r="O33" i="26"/>
  <c r="P33" i="26" s="1"/>
  <c r="Q33" i="26" s="1"/>
  <c r="R33" i="26"/>
  <c r="Q34" i="26"/>
  <c r="R34" i="26" s="1"/>
  <c r="O40" i="26"/>
  <c r="P40" i="26" s="1"/>
  <c r="Q40" i="26" s="1"/>
  <c r="R40" i="26" s="1"/>
  <c r="O41" i="26"/>
  <c r="P41" i="26" s="1"/>
  <c r="Q41" i="26" s="1"/>
  <c r="R41" i="26" s="1"/>
  <c r="Q42" i="26"/>
  <c r="R42" i="26" s="1"/>
  <c r="O48" i="26"/>
  <c r="P48" i="26" s="1"/>
  <c r="O49" i="26"/>
  <c r="P49" i="26" s="1"/>
  <c r="Q49" i="26" s="1"/>
  <c r="R49" i="26"/>
  <c r="Q50" i="26"/>
  <c r="R50" i="26" s="1"/>
  <c r="O56" i="26"/>
  <c r="P56" i="26" s="1"/>
  <c r="Q56" i="26" s="1"/>
  <c r="R56" i="26" s="1"/>
  <c r="O57" i="26"/>
  <c r="P57" i="26" s="1"/>
  <c r="Q57" i="26" s="1"/>
  <c r="R57" i="26" s="1"/>
  <c r="Q58" i="26"/>
  <c r="R58" i="26" s="1"/>
  <c r="O64" i="26"/>
  <c r="P64" i="26" s="1"/>
  <c r="Q64" i="26" s="1"/>
  <c r="R64" i="26" s="1"/>
  <c r="O65" i="26"/>
  <c r="P65" i="26" s="1"/>
  <c r="Q65" i="26" s="1"/>
  <c r="R65" i="26"/>
  <c r="Q68" i="26"/>
  <c r="R68" i="26" s="1"/>
  <c r="O70" i="26"/>
  <c r="P70" i="26" s="1"/>
  <c r="Q70" i="26" s="1"/>
  <c r="R70" i="26" s="1"/>
  <c r="R63" i="26"/>
  <c r="O67" i="26"/>
  <c r="P67" i="26" s="1"/>
  <c r="Q67" i="26" s="1"/>
  <c r="R67" i="26" s="1"/>
  <c r="R69" i="26"/>
</calcChain>
</file>

<file path=xl/comments1.xml><?xml version="1.0" encoding="utf-8"?>
<comments xmlns="http://schemas.openxmlformats.org/spreadsheetml/2006/main">
  <authors>
    <author>Myriam Cubillos Benavides</author>
  </authors>
  <commentList>
    <comment ref="C10" authorId="0" shapeId="0">
      <text>
        <r>
          <rPr>
            <sz val="9"/>
            <color indexed="81"/>
            <rFont val="Tahoma"/>
            <family val="2"/>
          </rPr>
          <t xml:space="preserve">NOTA: Dependiendo de la complejidad de los procesos se podrán detallar proyectos o actividades clave para la Auditoría Interna
</t>
        </r>
      </text>
    </comment>
    <comment ref="D10" authorId="0" shapeId="0">
      <text>
        <r>
          <rPr>
            <sz val="9"/>
            <color indexed="81"/>
            <rFont val="Tahoma"/>
            <family val="2"/>
          </rPr>
          <t xml:space="preserve">El nivel de riesgos de cada proceso deberá basarse en los mapas de riesgos de los procesos, en caso de no contar con esta información, el auditor interno deberá realizar un análisis del riesgo al cual se enfrenta cada proceso, con el fin de poder realizar la priorización correspondiente.
</t>
        </r>
      </text>
    </comment>
    <comment ref="I10" authorId="0" shapeId="0">
      <text>
        <r>
          <rPr>
            <sz val="9"/>
            <color indexed="81"/>
            <rFont val="Tahoma"/>
            <family val="2"/>
          </rPr>
          <t xml:space="preserve">Para comprender esta ponderación revisar las Hoja Orientaciones Grales.
</t>
        </r>
      </text>
    </comment>
  </commentList>
</comments>
</file>

<file path=xl/sharedStrings.xml><?xml version="1.0" encoding="utf-8"?>
<sst xmlns="http://schemas.openxmlformats.org/spreadsheetml/2006/main" count="511" uniqueCount="177">
  <si>
    <t>PROCESOS</t>
  </si>
  <si>
    <t>Coordinador de la Auditoria</t>
  </si>
  <si>
    <t>Equipo Auditor</t>
  </si>
  <si>
    <t>Estratégico</t>
  </si>
  <si>
    <t>Misional</t>
  </si>
  <si>
    <t>Apoyo</t>
  </si>
  <si>
    <t>Enero</t>
  </si>
  <si>
    <t>Febrero</t>
  </si>
  <si>
    <t>Marzo</t>
  </si>
  <si>
    <t>Abril</t>
  </si>
  <si>
    <t>Mayo</t>
  </si>
  <si>
    <t>Junio</t>
  </si>
  <si>
    <t>Julio</t>
  </si>
  <si>
    <t>Agosto</t>
  </si>
  <si>
    <t>Septiembre</t>
  </si>
  <si>
    <t>Octubre</t>
  </si>
  <si>
    <t>Noviembre</t>
  </si>
  <si>
    <t>Diciembre</t>
  </si>
  <si>
    <t>Responsable: Lider de proceso auditado</t>
  </si>
  <si>
    <t>TITULO DE LA AUDITORIA</t>
  </si>
  <si>
    <t>Informes de Ley</t>
  </si>
  <si>
    <t>Asistencia a Comités (interinstitucionales e institucionales)</t>
  </si>
  <si>
    <t>Jornadas de capacitación</t>
  </si>
  <si>
    <t xml:space="preserve">Evalaución </t>
  </si>
  <si>
    <t>QUIEN EJERCE FUNCIÓN DE SUPERVISIÓN:</t>
  </si>
  <si>
    <t>RESPONSABLE DE AUDITORIA:</t>
  </si>
  <si>
    <t>X</t>
  </si>
  <si>
    <t>Leonel Barahona - Eva Aurora Sanchez</t>
  </si>
  <si>
    <t>Aexi Mauredy Perdomo
-Luisa Fernanda Ariza</t>
  </si>
  <si>
    <t>Martha Patricia Beltran</t>
  </si>
  <si>
    <t>Jefe OCI</t>
  </si>
  <si>
    <t>Informe de Evaluación a la Gestión Institucional por Dependencias</t>
  </si>
  <si>
    <t>Evaluación de Control Interno Contable</t>
  </si>
  <si>
    <t>Rendición de Cuenta Fiscal e Informe Anual Consolidado –SIRECI-</t>
  </si>
  <si>
    <t>Informes de Seguimiento al Plan de Mejoramiento suscrito con la Contraloría General de la República</t>
  </si>
  <si>
    <t>Informe de Derechos de Autor</t>
  </si>
  <si>
    <t>Avance del Sistema de Control Interno - Reporte en el aplicativo FURAG</t>
  </si>
  <si>
    <t xml:space="preserve">Boletin de Deudores morosos </t>
  </si>
  <si>
    <t>Equipo OCI</t>
  </si>
  <si>
    <t>Leonel Barahona</t>
  </si>
  <si>
    <t>Luisa Fernanda Ariza</t>
  </si>
  <si>
    <t xml:space="preserve"> Luisa Ariza</t>
  </si>
  <si>
    <t xml:space="preserve">Leonel Barahona </t>
  </si>
  <si>
    <t>Comité Institucional de Coordinación de Control Interno</t>
  </si>
  <si>
    <t>Comité Institucional de Gestión y Desempeño</t>
  </si>
  <si>
    <t xml:space="preserve">Grupos Primarios Oficina Control Interno </t>
  </si>
  <si>
    <t>Fomento de la Cultura de Autocontrol</t>
  </si>
  <si>
    <t>Auditoría Interna Ejecución de los recursos a partir de la declaratoria de Emergencia COVID 19</t>
  </si>
  <si>
    <t xml:space="preserve">Auditoría Interna Cuentas </t>
  </si>
  <si>
    <t>Gestión Contractual 
Verificar eficacia de los controles aplicables al proceso de Gestión Contractual.</t>
  </si>
  <si>
    <t>Gestión de Infraestructura
Verificar eficacia de los controles aplicables al proceso de Gestión de la Infraestructurad.</t>
  </si>
  <si>
    <t>Dirección General
Verificar eficacia de los controles aplicables  al procedimiento de gestión institucional.</t>
  </si>
  <si>
    <t>Dirección Administrativa y Financiera</t>
  </si>
  <si>
    <t>Dirección de Gestión Contractual
Dirección de Infraestructura
Dirección Administrativa y Financiera</t>
  </si>
  <si>
    <t>Gestión de Infraestructura
Gestión de suministro de Bienes y prestación de Servicios</t>
  </si>
  <si>
    <t>Diana Lopez
Jaime Martinez
Edgar Albarracin</t>
  </si>
  <si>
    <t xml:space="preserve">Alexi Perdomo 
Diana Lopez
</t>
  </si>
  <si>
    <t>Directores, Subdirectores y Jefes de Oficina</t>
  </si>
  <si>
    <t>SubDirección Financiera</t>
  </si>
  <si>
    <t>Dirección Administrativa y Financiera / Dirección de Gestión Contractual, Oficina Asesora Jurídica y Oficina Asesora de Planeaciòn</t>
  </si>
  <si>
    <t>Oficina Asesora de Planeaciòn</t>
  </si>
  <si>
    <t>Direción Administrativa y Financiera</t>
  </si>
  <si>
    <t>Dirección Administratva y Financiera</t>
  </si>
  <si>
    <t>Oficina Asesora Jurídica</t>
  </si>
  <si>
    <t>Oficina de Tecnologìa</t>
  </si>
  <si>
    <t>Dirección General, Directores, Subdirectores y Jefes de Oficina</t>
  </si>
  <si>
    <t>Natali Padron</t>
  </si>
  <si>
    <t>Dirección de Infraestructura y Dirección Logística</t>
  </si>
  <si>
    <t>Dirección General, Diretores, Subdirectores y Jefes de Oficina</t>
  </si>
  <si>
    <t>N/A</t>
  </si>
  <si>
    <t xml:space="preserve">Seguimiento de Ley </t>
  </si>
  <si>
    <t>Seguimiento mensual a la austeridad del Gasto.</t>
  </si>
  <si>
    <t>Seguimiento al reporte anual de la información de Personal y Costos, con corte a 31 de diciembre.</t>
  </si>
  <si>
    <t xml:space="preserve">Seguimiento al reporte de Ley de Cuotas </t>
  </si>
  <si>
    <t xml:space="preserve">Nataly Padron </t>
  </si>
  <si>
    <t>Fabio Esguerra</t>
  </si>
  <si>
    <t>Oficina Asesora Juridica</t>
  </si>
  <si>
    <t>Dirección Administrativa y Financiera/ Dirección de Gestiòn Contractual</t>
  </si>
  <si>
    <t>Dirección de Gestión Contractual</t>
  </si>
  <si>
    <t>Auditorias a Procesos Internos</t>
  </si>
  <si>
    <r>
      <rPr>
        <b/>
        <sz val="14"/>
        <rFont val="Arial Narrow"/>
        <family val="2"/>
      </rPr>
      <t>Objetivo del Programa:</t>
    </r>
    <r>
      <rPr>
        <sz val="14"/>
        <rFont val="Arial Narrow"/>
        <family val="2"/>
      </rPr>
      <t xml:space="preserve"> 
• Evaluar el estado actual del Sistema de Control Interno articulado con el Sistema Integrado de Gestión Institucional de la USPEC en el marco del Modelo Integrado de Planeación y Gestión -MIPG
• Evaluar el avance de las Políticas de Gestión y Desempeño Institucional complementadas y articuladas son las Políticas de los Subsistemas de Gestión de Calidad –SGC, de Seguridad y Salud en el Trabajo – SG-SST y de Seguridad y Privacidad de la Información – SGSPI- desarrolladas por la Entidad.
• Contribuir al mejoramiento continuo de la Unidad de Servicios Penitenciarios y Carcelarios - USPEC. 
• Evaluar el cumplimiento y la gestión de las áreas.
• Atender requerimientos de los Entes de Control (Planes de Mejoramiento)</t>
    </r>
  </si>
  <si>
    <r>
      <rPr>
        <b/>
        <sz val="14"/>
        <rFont val="Arial Narrow"/>
        <family val="2"/>
      </rPr>
      <t>Alcance del Programa:</t>
    </r>
    <r>
      <rPr>
        <sz val="14"/>
        <rFont val="Arial Narrow"/>
        <family val="2"/>
      </rPr>
      <t xml:space="preserve">  
Durante la vigencia 2021, la Oficina de Control Interno realizará  el seguimiento a los Planes de Mejoramiento suscritos para  las auditorias  realizadas a  los procesos seleccionados durante la vigencia 2020 y anteriores, así mismo elaborará los informes de ley correspondientes al Sistema de Control Interno; realizará seguimientos a la gestion en cumplimiento de la ley,  participará en los Comités Institucional de Gestión y Desempeño,  Comité Directivo, convocará y liderará el Comité Institucional de Coordinación de Control Interno.  
Por otra parte, coordinará la atención de auditorías externas efectuadas por los entes de control, si así lo determina la Dirección General, que actualmente adelanta esta función.</t>
    </r>
  </si>
  <si>
    <r>
      <rPr>
        <b/>
        <sz val="14"/>
        <rFont val="Arial Narrow"/>
        <family val="2"/>
      </rPr>
      <t>Criterios</t>
    </r>
    <r>
      <rPr>
        <sz val="14"/>
        <rFont val="Arial Narrow"/>
        <family val="2"/>
      </rPr>
      <t>:  Ley 87 de 1993, Modelo Integrado de Planeacion y Gestion MIPG</t>
    </r>
  </si>
  <si>
    <r>
      <rPr>
        <b/>
        <sz val="14"/>
        <rFont val="Arial Narrow"/>
        <family val="2"/>
      </rPr>
      <t>Recursos</t>
    </r>
    <r>
      <rPr>
        <sz val="14"/>
        <rFont val="Arial Narrow"/>
        <family val="2"/>
      </rPr>
      <t>:
• Humanos: Equipo de trabajo de la Oficina de Control Interno.(10 funcionarios -Jefe de Auditoria)
• Financieros:   Presupuesto asignado  
• Tecnológicos: Equipos de cómputo, sistemas de información y correo electrónico de la USPEC</t>
    </r>
  </si>
  <si>
    <t>Asistente - Invitado</t>
  </si>
  <si>
    <t xml:space="preserve">Capacitacion Dimensiones MIPG </t>
  </si>
  <si>
    <t>Seguimiento Planes de Mejoramiento Auditorias Internas</t>
  </si>
  <si>
    <t>Seguimiento Planes de Mejoramimento</t>
  </si>
  <si>
    <t>Diana Lopez Prada</t>
  </si>
  <si>
    <t>Comité de Contratación (Invitado)</t>
  </si>
  <si>
    <t>Comité de Conciliación (Invitado)</t>
  </si>
  <si>
    <t xml:space="preserve">Suministro de Alimentacion </t>
  </si>
  <si>
    <t>Informe Pormenorizado del Estado del Sistema de Control Interno. (Semestral)</t>
  </si>
  <si>
    <t>Luisa Fernanda Ariza
Diana Lopez Prada
Nataly Padron</t>
  </si>
  <si>
    <t>Informe de Seguimiento a la Estrategias del Plan Anticorrupción y Atención al Ciudadano. (cuatrimestral)</t>
  </si>
  <si>
    <t xml:space="preserve"> Alexy Perdomo</t>
  </si>
  <si>
    <t>Informe de seguimiento a la Atención de Peticiones, Quejas y Reclamos. (Semestral)</t>
  </si>
  <si>
    <t>Informe seguimiento Mapa de Riesgos de Corrupción
(Cuatrimestral)</t>
  </si>
  <si>
    <t>Informe de Austeridad en el Gasto 
(Trimestral)</t>
  </si>
  <si>
    <t>Luis David de Leon</t>
  </si>
  <si>
    <t>Informe de Litigiosidad - eKogui
(Semestral)</t>
  </si>
  <si>
    <t>Informe de seguimiento y verificación al cumplimiento de los Planes de Mejoramiento suscritos con el Archivo General de la Nación (Semestral)</t>
  </si>
  <si>
    <t>Arqueo Caja Menor
(Semestral)</t>
  </si>
  <si>
    <t>Fabio Esguerra
Diego Gil</t>
  </si>
  <si>
    <t>Seguimiento a la Ejecución Presupuestal (Trimestral)</t>
  </si>
  <si>
    <t>Reporte de Estados Financieros a la Contaduría General de la Nación (Trimestral)</t>
  </si>
  <si>
    <t>Seguimiento Comité de Conciliaciones (Semestral)</t>
  </si>
  <si>
    <t>Seguimiento a los contratos publicados en la plataforma SIRECI (Trimestral)</t>
  </si>
  <si>
    <t>Diego Gil</t>
  </si>
  <si>
    <t>Informe de Seguimiento Mapa de Riesgos Institucional</t>
  </si>
  <si>
    <t>Seguimiento a Proyectos de Inversion (Trimestral)</t>
  </si>
  <si>
    <t>Alexi Perdomo
Diana Lopez</t>
  </si>
  <si>
    <t xml:space="preserve">Seguimiento Comites Institucionales </t>
  </si>
  <si>
    <t>Auditorias Especiales</t>
  </si>
  <si>
    <t>Sept.</t>
  </si>
  <si>
    <t>Oct.</t>
  </si>
  <si>
    <t>Dic.</t>
  </si>
  <si>
    <t xml:space="preserve">Oct. </t>
  </si>
  <si>
    <t>Sujeto a  Convocatoria</t>
  </si>
  <si>
    <t>Sep.</t>
  </si>
  <si>
    <t>Seguimiento mensual a la preparación y publicación de los informes financieros y contables.
Seguimiento a la Publicación de la ejecución presupuestal y sus modificaciones</t>
  </si>
  <si>
    <t xml:space="preserve">Gestión de las Tecnologías de la Información
Auditoria Basada en Riesgos </t>
  </si>
  <si>
    <t>Seguimiento  Reporte SIGEP (Anual)</t>
  </si>
  <si>
    <t>Nov</t>
  </si>
  <si>
    <t>Dic</t>
  </si>
  <si>
    <t>Informe de Seguimiento Avances implementacion MIPG (Autodiagnosticos)</t>
  </si>
  <si>
    <t>Director Tecnologías de la Información</t>
  </si>
  <si>
    <t>Dirección Gestión de Suministro de Bienes y Prestación de Servicios</t>
  </si>
  <si>
    <t>Nov.</t>
  </si>
  <si>
    <t xml:space="preserve">
Apoyo Martha Beltran</t>
  </si>
  <si>
    <t>Oct</t>
  </si>
  <si>
    <t>8 Informe de Evaluación a la Gestión Institucional por Dependencias  en reunión se dijo que se van hacer revisiones de avance para no acumular  todo para enero, considero entregar un reporte de avance en noviembre.  aunque no quede  en el cronograma hay que tenerlo pendiente  para las actividades de cada  uno durante el semestre.</t>
  </si>
  <si>
    <t>PROGRAMA ANUAL DE AUDITORIA 
VIGENCIA JUNIO -DICIEMBRE  2021</t>
  </si>
  <si>
    <t>EJERCICIO PROGRAMA ANUAL DE AUDITORIA</t>
  </si>
  <si>
    <t>Universo de Auditoria Basado en Riesgos</t>
  </si>
  <si>
    <t>Página 1 de 1</t>
  </si>
  <si>
    <t xml:space="preserve">CÓDIGO: </t>
  </si>
  <si>
    <t xml:space="preserve">FECHA DE APROBACION: </t>
  </si>
  <si>
    <t>Fecha de Corte---&gt;</t>
  </si>
  <si>
    <t>Proceso/Proyecto/Procedimiento</t>
  </si>
  <si>
    <t>Numero de Riesgos Inherentes por calificación de Impacto y Probabilidad de Ocurrencia</t>
  </si>
  <si>
    <t>Ponderación de Riesgos del Proceso</t>
  </si>
  <si>
    <t>Requerimientos del Comité de Auditoria o la Dirección. 
(Si/No)</t>
  </si>
  <si>
    <t>Requerimientos Entes Reguladores
(S/N)</t>
  </si>
  <si>
    <t>Fecha de Ultima Auditoria
dd-mm-aa</t>
  </si>
  <si>
    <t>Dias transcurridos desde última auditoría</t>
  </si>
  <si>
    <t xml:space="preserve">Resultados de la Ultima Auditoria :
Adecuado
 Inadecuado
</t>
  </si>
  <si>
    <t>Plan de Rotación</t>
  </si>
  <si>
    <t>Plan de Rotación (días)</t>
  </si>
  <si>
    <t>Decisión de acuerdo a fecha última auditoría</t>
  </si>
  <si>
    <t>Plan Anual de Auditoria</t>
  </si>
  <si>
    <t>Extremo</t>
  </si>
  <si>
    <t>Alto</t>
  </si>
  <si>
    <t>Moderado</t>
  </si>
  <si>
    <t>Bajo</t>
  </si>
  <si>
    <t>Total</t>
  </si>
  <si>
    <t>Gestión Contractual  (Corrupcion - Gestion - Seguridad digital)</t>
  </si>
  <si>
    <t>No</t>
  </si>
  <si>
    <t>Adecuado</t>
  </si>
  <si>
    <t>Evaluación de la Gestión Institucional</t>
  </si>
  <si>
    <t>Gestión Administrativa y Financiera - Gestión Documental</t>
  </si>
  <si>
    <t>Gestión de la infraestructura  (Corrupcion - Gestion - Seguridad digital)</t>
  </si>
  <si>
    <t>Gestión de las Tecnologías de la Información  (Corrupcion - Gestion - Seguridad digital)</t>
  </si>
  <si>
    <t>Inadecuado</t>
  </si>
  <si>
    <t>Gestión del Talento Humano  (Corrupcion - Gestion - Seguridad digital)</t>
  </si>
  <si>
    <t>Gestión Administrativa y Financiera - Gestión de Atención al Ciudadano (Gestion - Seguridad digital)</t>
  </si>
  <si>
    <t>Gestión Administrativa y Financiera - Gestión de Recursos Físicos y Suministros (Gestion)</t>
  </si>
  <si>
    <t>Gestión Estratégica Organizacional (Gestion)</t>
  </si>
  <si>
    <t>Gestión Jurídica (Gestion - Seguridad digital)</t>
  </si>
  <si>
    <t>Gestión de Suministro de Bienes y Prestación de Servicios (Seguridad digital)</t>
  </si>
  <si>
    <t>Fuente: Adaptado de Instituto de Auditores Internos. COSO ERM. Agosto 2014.</t>
  </si>
  <si>
    <t>Riesgos de Corrupcion 9</t>
  </si>
  <si>
    <t>Riesgos de Gestion 11</t>
  </si>
  <si>
    <t>Riesgos Seguridad digital 12</t>
  </si>
  <si>
    <t>Agos.</t>
  </si>
  <si>
    <t>Seguimiento y coordinacion a respuestas de entes de control 
(Circular 037 de 2020)</t>
  </si>
  <si>
    <t>Luis David de Leon Ternera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</si>
</sst>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 _€_-;\-* #,##0.00\ _€_-;_-* &quot;-&quot;??\ _€_-;_-@_-"/>
    <numFmt numFmtId="165" formatCode="[$-240A]d&quot; de &quot;mmmm&quot; de &quot;yyyy;@"/>
  </numFmts>
  <fonts count="33" x14ac:knownFonts="1">
    <font>
      <sz val="11"/>
      <color theme="1"/>
      <name val="Calibri"/>
      <family val="2"/>
      <scheme val="minor"/>
    </font>
    <font>
      <sz val="11"/>
      <color indexed="8"/>
      <name val="Calibri"/>
      <family val="2"/>
    </font>
    <font>
      <sz val="10"/>
      <name val="Arial"/>
      <family val="2"/>
    </font>
    <font>
      <b/>
      <sz val="14"/>
      <name val="Arial Narrow"/>
      <family val="2"/>
    </font>
    <font>
      <sz val="14"/>
      <name val="Cambria"/>
      <family val="1"/>
      <scheme val="major"/>
    </font>
    <font>
      <sz val="14"/>
      <name val="Arial Narrow"/>
      <family val="2"/>
    </font>
    <font>
      <b/>
      <sz val="16"/>
      <color theme="0"/>
      <name val="Arial Narrow"/>
      <family val="2"/>
    </font>
    <font>
      <sz val="12"/>
      <name val="Arial Narrow"/>
      <family val="2"/>
    </font>
    <font>
      <b/>
      <sz val="18"/>
      <color theme="0"/>
      <name val="Arial Narrow"/>
      <family val="2"/>
    </font>
    <font>
      <b/>
      <sz val="12"/>
      <name val="Arial Narrow"/>
      <family val="2"/>
    </font>
    <font>
      <sz val="12"/>
      <name val="Cambria"/>
      <family val="1"/>
      <scheme val="major"/>
    </font>
    <font>
      <sz val="11"/>
      <name val="Cambria"/>
      <family val="1"/>
      <scheme val="major"/>
    </font>
    <font>
      <sz val="10"/>
      <name val="Cambria"/>
      <family val="1"/>
      <scheme val="major"/>
    </font>
    <font>
      <sz val="9"/>
      <name val="Cambria"/>
      <family val="1"/>
      <scheme val="major"/>
    </font>
    <font>
      <sz val="11"/>
      <color theme="1"/>
      <name val="Calibri"/>
      <family val="2"/>
      <scheme val="minor"/>
    </font>
    <font>
      <b/>
      <sz val="11"/>
      <color theme="0"/>
      <name val="Calibri"/>
      <family val="2"/>
      <scheme val="minor"/>
    </font>
    <font>
      <b/>
      <sz val="11"/>
      <color theme="1"/>
      <name val="Calibri"/>
      <family val="2"/>
      <scheme val="minor"/>
    </font>
    <font>
      <sz val="10"/>
      <color theme="1"/>
      <name val="Arial"/>
      <family val="2"/>
    </font>
    <font>
      <b/>
      <sz val="16"/>
      <color theme="1"/>
      <name val="Arial"/>
      <family val="2"/>
    </font>
    <font>
      <b/>
      <sz val="16"/>
      <name val="Arial"/>
      <family val="2"/>
    </font>
    <font>
      <sz val="9"/>
      <color theme="1"/>
      <name val="Arial"/>
      <family val="2"/>
    </font>
    <font>
      <b/>
      <sz val="11"/>
      <color theme="1"/>
      <name val="Arial"/>
      <family val="2"/>
    </font>
    <font>
      <sz val="10"/>
      <color indexed="8"/>
      <name val="Arial"/>
      <family val="2"/>
    </font>
    <font>
      <b/>
      <sz val="11"/>
      <name val="Calibri"/>
      <family val="2"/>
    </font>
    <font>
      <sz val="10"/>
      <name val="Calibri"/>
      <family val="2"/>
    </font>
    <font>
      <sz val="10"/>
      <color theme="1"/>
      <name val="Calibri"/>
      <family val="2"/>
    </font>
    <font>
      <b/>
      <sz val="10"/>
      <name val="Calibri"/>
      <family val="2"/>
    </font>
    <font>
      <b/>
      <sz val="10"/>
      <color theme="1"/>
      <name val="Arial"/>
      <family val="2"/>
    </font>
    <font>
      <sz val="11"/>
      <color rgb="FF000000"/>
      <name val="Calibri"/>
      <family val="2"/>
      <scheme val="minor"/>
    </font>
    <font>
      <sz val="10"/>
      <color indexed="9"/>
      <name val="Arial"/>
      <family val="2"/>
    </font>
    <font>
      <b/>
      <sz val="10"/>
      <name val="Arial"/>
      <family val="2"/>
    </font>
    <font>
      <sz val="10"/>
      <color rgb="FFFF0000"/>
      <name val="Arial"/>
      <family val="2"/>
    </font>
    <font>
      <sz val="9"/>
      <color indexed="81"/>
      <name val="Tahoma"/>
      <family val="2"/>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0"/>
        <bgColor theme="0"/>
      </patternFill>
    </fill>
    <fill>
      <patternFill patternType="solid">
        <fgColor theme="5" tint="0.59999389629810485"/>
        <bgColor indexed="64"/>
      </patternFill>
    </fill>
    <fill>
      <patternFill patternType="solid">
        <fgColor rgb="FFF3F3F3"/>
        <bgColor rgb="FFF3F3F3"/>
      </patternFill>
    </fill>
    <fill>
      <patternFill patternType="solid">
        <fgColor rgb="FFFFFF00"/>
        <bgColor indexed="64"/>
      </patternFill>
    </fill>
    <fill>
      <patternFill patternType="solid">
        <fgColor theme="5" tint="0.79998168889431442"/>
        <bgColor theme="0"/>
      </patternFill>
    </fill>
    <fill>
      <patternFill patternType="solid">
        <fgColor theme="0"/>
        <bgColor rgb="FFF3F3F3"/>
      </patternFill>
    </fill>
    <fill>
      <patternFill patternType="solid">
        <fgColor indexed="9"/>
        <bgColor indexed="64"/>
      </patternFill>
    </fill>
    <fill>
      <patternFill patternType="solid">
        <fgColor theme="9"/>
        <bgColor indexed="64"/>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s>
  <cellStyleXfs count="5">
    <xf numFmtId="0" fontId="0" fillId="0" borderId="0"/>
    <xf numFmtId="164" fontId="1" fillId="0" borderId="0" applyFont="0" applyFill="0" applyBorder="0" applyAlignment="0" applyProtection="0"/>
    <xf numFmtId="0" fontId="2" fillId="0" borderId="0"/>
    <xf numFmtId="43" fontId="14" fillId="0" borderId="0" applyFont="0" applyFill="0" applyBorder="0" applyAlignment="0" applyProtection="0"/>
    <xf numFmtId="0" fontId="17" fillId="0" borderId="0"/>
  </cellStyleXfs>
  <cellXfs count="262">
    <xf numFmtId="0" fontId="0" fillId="0" borderId="0" xfId="0"/>
    <xf numFmtId="0" fontId="4" fillId="2" borderId="1" xfId="0" applyFont="1" applyFill="1" applyBorder="1" applyAlignment="1">
      <alignment vertical="center" wrapText="1"/>
    </xf>
    <xf numFmtId="0" fontId="4" fillId="2" borderId="0" xfId="0" applyFont="1" applyFill="1"/>
    <xf numFmtId="0" fontId="5" fillId="2" borderId="2" xfId="0" applyFont="1" applyFill="1" applyBorder="1"/>
    <xf numFmtId="0" fontId="3" fillId="3" borderId="1" xfId="0" applyFont="1" applyFill="1" applyBorder="1" applyAlignment="1">
      <alignment horizontal="center" vertical="center" textRotation="90" wrapText="1"/>
    </xf>
    <xf numFmtId="0" fontId="3" fillId="4" borderId="1" xfId="0" applyFont="1" applyFill="1" applyBorder="1" applyAlignment="1">
      <alignment horizontal="center" vertical="center" textRotation="90" wrapText="1"/>
    </xf>
    <xf numFmtId="0" fontId="3" fillId="5" borderId="1" xfId="0" applyFont="1" applyFill="1" applyBorder="1" applyAlignment="1">
      <alignment horizontal="center" vertical="center" textRotation="90" wrapText="1"/>
    </xf>
    <xf numFmtId="0" fontId="3" fillId="6" borderId="1" xfId="0" applyFont="1" applyFill="1" applyBorder="1" applyAlignment="1">
      <alignment horizontal="center" vertical="center" textRotation="90" wrapText="1"/>
    </xf>
    <xf numFmtId="0" fontId="4" fillId="2" borderId="0" xfId="0" applyFont="1" applyFill="1" applyAlignment="1">
      <alignment horizontal="center" vertical="center" wrapText="1"/>
    </xf>
    <xf numFmtId="0" fontId="3" fillId="0" borderId="13" xfId="0" applyFont="1" applyBorder="1" applyAlignment="1">
      <alignment horizontal="left" vertical="center" wrapText="1"/>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16" fontId="5" fillId="2" borderId="1" xfId="0" applyNumberFormat="1" applyFont="1" applyFill="1" applyBorder="1" applyAlignment="1">
      <alignment vertical="center" wrapText="1"/>
    </xf>
    <xf numFmtId="16" fontId="5" fillId="11" borderId="1" xfId="0" applyNumberFormat="1" applyFont="1" applyFill="1" applyBorder="1" applyAlignment="1">
      <alignment vertical="center" wrapText="1"/>
    </xf>
    <xf numFmtId="0" fontId="5" fillId="0" borderId="13" xfId="0" applyFont="1" applyBorder="1" applyAlignment="1">
      <alignment horizontal="center" vertical="center" wrapText="1"/>
    </xf>
    <xf numFmtId="0" fontId="3" fillId="0" borderId="11" xfId="0" applyFont="1" applyBorder="1" applyAlignment="1">
      <alignment horizontal="left"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11" borderId="1" xfId="0" applyFont="1" applyFill="1" applyBorder="1" applyAlignment="1">
      <alignment horizontal="left" vertical="center" wrapText="1"/>
    </xf>
    <xf numFmtId="0" fontId="5" fillId="10" borderId="11" xfId="0" applyFont="1" applyFill="1" applyBorder="1" applyAlignment="1">
      <alignment horizontal="center" vertical="center" wrapText="1"/>
    </xf>
    <xf numFmtId="0" fontId="5" fillId="2"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10" borderId="10"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5" fillId="0" borderId="12" xfId="0" applyFont="1" applyBorder="1" applyAlignment="1">
      <alignment horizontal="center" vertical="center" wrapText="1"/>
    </xf>
    <xf numFmtId="0" fontId="5" fillId="10" borderId="8" xfId="0" applyFont="1" applyFill="1" applyBorder="1" applyAlignment="1">
      <alignment horizontal="center" vertical="center" wrapText="1"/>
    </xf>
    <xf numFmtId="0" fontId="3" fillId="10" borderId="11" xfId="0" applyFont="1" applyFill="1" applyBorder="1" applyAlignment="1">
      <alignment vertical="center" wrapText="1"/>
    </xf>
    <xf numFmtId="0" fontId="5" fillId="2" borderId="1" xfId="0" applyFont="1" applyFill="1" applyBorder="1"/>
    <xf numFmtId="0" fontId="5" fillId="2" borderId="14" xfId="0" applyFont="1" applyFill="1" applyBorder="1"/>
    <xf numFmtId="0" fontId="5" fillId="10" borderId="15" xfId="0" applyFont="1" applyFill="1" applyBorder="1" applyAlignment="1">
      <alignment horizontal="center" vertical="center" wrapText="1"/>
    </xf>
    <xf numFmtId="0" fontId="3" fillId="0" borderId="11" xfId="0" applyFont="1" applyBorder="1" applyAlignment="1">
      <alignment vertical="center" wrapText="1"/>
    </xf>
    <xf numFmtId="0" fontId="5" fillId="2" borderId="11"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0" xfId="0" applyFont="1" applyFill="1" applyAlignment="1">
      <alignment vertical="center" wrapText="1"/>
    </xf>
    <xf numFmtId="0" fontId="5" fillId="2" borderId="0" xfId="0" applyFont="1" applyFill="1" applyAlignment="1">
      <alignment horizontal="center" vertical="center" wrapText="1"/>
    </xf>
    <xf numFmtId="0" fontId="5" fillId="2" borderId="0" xfId="0" applyFont="1" applyFill="1"/>
    <xf numFmtId="0" fontId="5" fillId="2" borderId="0" xfId="0" applyFont="1" applyFill="1" applyAlignment="1">
      <alignment horizontal="left" vertical="center" wrapText="1"/>
    </xf>
    <xf numFmtId="0" fontId="4" fillId="2" borderId="0" xfId="0" applyFont="1" applyFill="1" applyAlignment="1">
      <alignment vertical="center" wrapText="1"/>
    </xf>
    <xf numFmtId="0" fontId="4" fillId="2" borderId="0" xfId="0" applyFont="1" applyFill="1" applyBorder="1"/>
    <xf numFmtId="0" fontId="4" fillId="2" borderId="0" xfId="0" applyFont="1" applyFill="1" applyAlignment="1">
      <alignment horizontal="left" vertical="center" wrapText="1"/>
    </xf>
    <xf numFmtId="0" fontId="5" fillId="10"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1" xfId="0" applyFont="1" applyFill="1" applyBorder="1" applyAlignment="1">
      <alignment horizontal="center" vertical="center"/>
    </xf>
    <xf numFmtId="0" fontId="4" fillId="13" borderId="0" xfId="0" applyFont="1" applyFill="1" applyAlignment="1">
      <alignment horizontal="center" vertical="center" wrapText="1"/>
    </xf>
    <xf numFmtId="0" fontId="5" fillId="2" borderId="14" xfId="0" applyFont="1" applyFill="1" applyBorder="1" applyAlignment="1">
      <alignment vertical="center" wrapText="1"/>
    </xf>
    <xf numFmtId="0" fontId="5"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4" fillId="5" borderId="0" xfId="0" applyFont="1" applyFill="1" applyAlignment="1">
      <alignment horizontal="center" vertical="center" wrapText="1"/>
    </xf>
    <xf numFmtId="0" fontId="3" fillId="5" borderId="1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5" borderId="11" xfId="0" applyFont="1" applyFill="1" applyBorder="1" applyAlignment="1">
      <alignment horizontal="center" vertical="center" wrapText="1"/>
    </xf>
    <xf numFmtId="0" fontId="5" fillId="14" borderId="10" xfId="0" applyFont="1" applyFill="1" applyBorder="1" applyAlignment="1">
      <alignment horizontal="center" vertical="center" wrapText="1"/>
    </xf>
    <xf numFmtId="0" fontId="5" fillId="5" borderId="1" xfId="0" applyFont="1" applyFill="1" applyBorder="1" applyAlignment="1">
      <alignment vertical="center" wrapText="1"/>
    </xf>
    <xf numFmtId="0" fontId="5" fillId="14" borderId="11" xfId="0" applyFont="1" applyFill="1" applyBorder="1" applyAlignment="1">
      <alignment horizontal="center" vertical="center" wrapText="1"/>
    </xf>
    <xf numFmtId="0" fontId="3" fillId="5" borderId="8" xfId="0" applyFont="1" applyFill="1" applyBorder="1" applyAlignment="1">
      <alignment horizontal="left" vertical="center" wrapText="1"/>
    </xf>
    <xf numFmtId="0" fontId="5" fillId="5" borderId="1" xfId="0" applyFont="1" applyFill="1" applyBorder="1" applyAlignment="1">
      <alignment vertical="center"/>
    </xf>
    <xf numFmtId="0" fontId="5" fillId="5" borderId="1"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 xfId="0" applyFont="1" applyFill="1" applyBorder="1" applyAlignment="1">
      <alignment horizontal="left" vertical="center" wrapText="1"/>
    </xf>
    <xf numFmtId="16" fontId="5" fillId="5" borderId="1" xfId="0" applyNumberFormat="1" applyFont="1" applyFill="1" applyBorder="1" applyAlignment="1">
      <alignment vertical="center" wrapText="1"/>
    </xf>
    <xf numFmtId="0" fontId="5" fillId="5" borderId="1" xfId="0" applyFont="1" applyFill="1" applyBorder="1" applyAlignment="1">
      <alignment horizontal="center" vertical="center" wrapText="1"/>
    </xf>
    <xf numFmtId="0" fontId="3" fillId="5" borderId="9"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5" fillId="5" borderId="12"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4" fillId="5" borderId="0" xfId="0" applyFont="1" applyFill="1"/>
    <xf numFmtId="0" fontId="3" fillId="5"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4" fillId="2" borderId="0" xfId="0" applyFont="1" applyFill="1" applyAlignment="1">
      <alignment horizontal="center" vertical="center" wrapText="1"/>
    </xf>
    <xf numFmtId="0" fontId="3" fillId="2" borderId="13"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5" fillId="10" borderId="21" xfId="0" applyFont="1" applyFill="1" applyBorder="1" applyAlignment="1">
      <alignment horizontal="center" vertical="center" wrapText="1"/>
    </xf>
    <xf numFmtId="0" fontId="5" fillId="2" borderId="20" xfId="0" applyFont="1" applyFill="1" applyBorder="1" applyAlignment="1">
      <alignment vertical="center" wrapText="1"/>
    </xf>
    <xf numFmtId="0" fontId="10" fillId="5" borderId="0" xfId="0" applyFont="1" applyFill="1" applyAlignment="1">
      <alignment horizontal="center" vertical="center" wrapText="1"/>
    </xf>
    <xf numFmtId="0" fontId="10" fillId="2" borderId="0" xfId="0" applyFont="1" applyFill="1" applyAlignment="1">
      <alignment horizontal="center" vertical="center" wrapText="1"/>
    </xf>
    <xf numFmtId="0" fontId="12" fillId="2" borderId="0" xfId="0" applyFont="1" applyFill="1" applyAlignment="1">
      <alignment horizontal="center" vertical="center" wrapText="1"/>
    </xf>
    <xf numFmtId="0" fontId="11" fillId="2" borderId="0" xfId="0" applyFont="1" applyFill="1" applyAlignment="1">
      <alignment wrapText="1"/>
    </xf>
    <xf numFmtId="0" fontId="11" fillId="2" borderId="0" xfId="0" applyFont="1" applyFill="1" applyAlignment="1">
      <alignment vertical="center" wrapText="1"/>
    </xf>
    <xf numFmtId="0" fontId="1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6" fontId="5" fillId="11" borderId="1" xfId="0" applyNumberFormat="1" applyFont="1" applyFill="1" applyBorder="1" applyAlignment="1">
      <alignment horizontal="center" vertical="center" wrapText="1"/>
    </xf>
    <xf numFmtId="0" fontId="7" fillId="11" borderId="1" xfId="0" applyFont="1" applyFill="1" applyBorder="1" applyAlignment="1">
      <alignment horizontal="center" vertical="center" wrapText="1"/>
    </xf>
    <xf numFmtId="0" fontId="17" fillId="16" borderId="0" xfId="4" applyFill="1"/>
    <xf numFmtId="0" fontId="17" fillId="16" borderId="0" xfId="4" applyFill="1" applyAlignment="1">
      <alignment vertical="center" wrapText="1"/>
    </xf>
    <xf numFmtId="0" fontId="17" fillId="16" borderId="0" xfId="4" applyFill="1" applyAlignment="1">
      <alignment vertical="center"/>
    </xf>
    <xf numFmtId="0" fontId="17" fillId="16" borderId="22" xfId="4" applyFill="1" applyBorder="1" applyAlignment="1"/>
    <xf numFmtId="0" fontId="17" fillId="16" borderId="16" xfId="4" applyFill="1" applyBorder="1" applyAlignment="1"/>
    <xf numFmtId="0" fontId="17" fillId="16" borderId="16" xfId="4" applyFill="1" applyBorder="1"/>
    <xf numFmtId="0" fontId="17" fillId="16" borderId="0" xfId="4" applyFill="1" applyBorder="1" applyAlignment="1">
      <alignment vertical="center" wrapText="1"/>
    </xf>
    <xf numFmtId="0" fontId="17" fillId="16" borderId="0" xfId="4" applyFill="1" applyBorder="1"/>
    <xf numFmtId="0" fontId="17" fillId="16" borderId="0" xfId="4" applyFill="1" applyBorder="1" applyAlignment="1">
      <alignment vertical="center"/>
    </xf>
    <xf numFmtId="0" fontId="17" fillId="16" borderId="17" xfId="4" applyFill="1" applyBorder="1"/>
    <xf numFmtId="0" fontId="21" fillId="2" borderId="5" xfId="0" applyFont="1" applyFill="1" applyBorder="1" applyAlignment="1">
      <alignment vertical="center"/>
    </xf>
    <xf numFmtId="0" fontId="21" fillId="2" borderId="6" xfId="0" applyFont="1" applyFill="1" applyBorder="1" applyAlignment="1">
      <alignment vertical="center"/>
    </xf>
    <xf numFmtId="0" fontId="21" fillId="2" borderId="7" xfId="0" applyFont="1" applyFill="1" applyBorder="1" applyAlignment="1">
      <alignment vertical="center"/>
    </xf>
    <xf numFmtId="0" fontId="22" fillId="16" borderId="0" xfId="4" applyFont="1" applyFill="1" applyBorder="1" applyAlignment="1">
      <alignment vertical="center" wrapText="1"/>
    </xf>
    <xf numFmtId="0" fontId="16" fillId="0" borderId="26" xfId="4" applyFont="1" applyFill="1" applyBorder="1" applyAlignment="1">
      <alignment horizontal="center"/>
    </xf>
    <xf numFmtId="165" fontId="15" fillId="18" borderId="27" xfId="4" applyNumberFormat="1" applyFont="1" applyFill="1" applyBorder="1" applyAlignment="1">
      <alignment vertical="center"/>
    </xf>
    <xf numFmtId="0" fontId="25" fillId="19" borderId="34" xfId="4" applyFont="1" applyFill="1" applyBorder="1" applyAlignment="1">
      <alignment horizontal="center" vertical="center"/>
    </xf>
    <xf numFmtId="0" fontId="25" fillId="13" borderId="34" xfId="4" applyFont="1" applyFill="1" applyBorder="1" applyAlignment="1">
      <alignment horizontal="center" vertical="center"/>
    </xf>
    <xf numFmtId="0" fontId="25" fillId="20" borderId="34" xfId="4" applyFont="1" applyFill="1" applyBorder="1" applyAlignment="1">
      <alignment horizontal="center" vertical="center"/>
    </xf>
    <xf numFmtId="0" fontId="25" fillId="21" borderId="26" xfId="4" applyFont="1" applyFill="1" applyBorder="1" applyAlignment="1">
      <alignment horizontal="center" vertical="center"/>
    </xf>
    <xf numFmtId="0" fontId="26" fillId="0" borderId="5" xfId="4" applyFont="1" applyBorder="1" applyAlignment="1">
      <alignment horizontal="center" vertical="center"/>
    </xf>
    <xf numFmtId="0" fontId="0" fillId="2" borderId="36" xfId="0" applyFill="1" applyBorder="1" applyAlignment="1">
      <alignment vertical="center" wrapText="1"/>
    </xf>
    <xf numFmtId="0" fontId="27" fillId="19" borderId="20" xfId="4" applyFont="1" applyFill="1" applyBorder="1" applyAlignment="1">
      <alignment horizontal="center"/>
    </xf>
    <xf numFmtId="0" fontId="27" fillId="13" borderId="20" xfId="4" applyFont="1" applyFill="1" applyBorder="1" applyAlignment="1">
      <alignment horizontal="center"/>
    </xf>
    <xf numFmtId="0" fontId="27" fillId="20" borderId="20" xfId="4" applyFont="1" applyFill="1" applyBorder="1" applyAlignment="1">
      <alignment horizontal="center"/>
    </xf>
    <xf numFmtId="0" fontId="27" fillId="21" borderId="20" xfId="4" applyFont="1" applyFill="1" applyBorder="1" applyAlignment="1">
      <alignment horizontal="center"/>
    </xf>
    <xf numFmtId="0" fontId="27" fillId="16" borderId="20" xfId="4" applyFont="1" applyFill="1" applyBorder="1" applyAlignment="1">
      <alignment horizontal="center"/>
    </xf>
    <xf numFmtId="0" fontId="17" fillId="2" borderId="20" xfId="4" applyFill="1" applyBorder="1" applyAlignment="1">
      <alignment horizontal="center"/>
    </xf>
    <xf numFmtId="14" fontId="17" fillId="2" borderId="1" xfId="4" applyNumberFormat="1" applyFill="1" applyBorder="1" applyAlignment="1">
      <alignment horizontal="center"/>
    </xf>
    <xf numFmtId="43" fontId="17" fillId="2" borderId="20" xfId="3" applyFont="1" applyFill="1" applyBorder="1" applyAlignment="1">
      <alignment horizontal="center"/>
    </xf>
    <xf numFmtId="0" fontId="17" fillId="13" borderId="20" xfId="4" applyFill="1" applyBorder="1" applyAlignment="1">
      <alignment horizontal="center" vertical="center"/>
    </xf>
    <xf numFmtId="0" fontId="17" fillId="0" borderId="20" xfId="4" applyBorder="1" applyAlignment="1">
      <alignment horizontal="center" vertical="center" wrapText="1"/>
    </xf>
    <xf numFmtId="0" fontId="0" fillId="2" borderId="37" xfId="0" applyFill="1" applyBorder="1" applyAlignment="1">
      <alignment vertical="center" wrapText="1"/>
    </xf>
    <xf numFmtId="0" fontId="27" fillId="19" borderId="1" xfId="4" applyFont="1" applyFill="1" applyBorder="1" applyAlignment="1">
      <alignment horizontal="center"/>
    </xf>
    <xf numFmtId="0" fontId="27" fillId="13" borderId="1" xfId="4" applyFont="1" applyFill="1" applyBorder="1" applyAlignment="1">
      <alignment horizontal="center"/>
    </xf>
    <xf numFmtId="0" fontId="27" fillId="20" borderId="1" xfId="4" applyFont="1" applyFill="1" applyBorder="1" applyAlignment="1">
      <alignment horizontal="center"/>
    </xf>
    <xf numFmtId="0" fontId="27" fillId="21" borderId="1" xfId="4" applyFont="1" applyFill="1" applyBorder="1" applyAlignment="1">
      <alignment horizontal="center"/>
    </xf>
    <xf numFmtId="0" fontId="27" fillId="16" borderId="1" xfId="4" applyFont="1" applyFill="1" applyBorder="1" applyAlignment="1">
      <alignment horizontal="center"/>
    </xf>
    <xf numFmtId="0" fontId="17" fillId="2" borderId="1" xfId="4" applyFill="1" applyBorder="1" applyAlignment="1">
      <alignment horizontal="center"/>
    </xf>
    <xf numFmtId="0" fontId="17" fillId="2" borderId="20" xfId="4" applyFill="1" applyBorder="1" applyAlignment="1">
      <alignment horizontal="center" vertical="center"/>
    </xf>
    <xf numFmtId="0" fontId="17" fillId="0" borderId="20" xfId="4" applyBorder="1" applyAlignment="1">
      <alignment horizontal="center" vertical="center"/>
    </xf>
    <xf numFmtId="0" fontId="17" fillId="21" borderId="20" xfId="4" applyFill="1" applyBorder="1" applyAlignment="1">
      <alignment horizontal="center" vertical="center"/>
    </xf>
    <xf numFmtId="0" fontId="28" fillId="2" borderId="38" xfId="0" applyFont="1" applyFill="1" applyBorder="1" applyAlignment="1">
      <alignment vertical="center" wrapText="1"/>
    </xf>
    <xf numFmtId="0" fontId="0" fillId="2" borderId="39" xfId="0" applyFill="1" applyBorder="1" applyAlignment="1">
      <alignment vertical="center" wrapText="1"/>
    </xf>
    <xf numFmtId="0" fontId="28" fillId="2" borderId="36" xfId="0" applyFont="1" applyFill="1" applyBorder="1" applyAlignment="1">
      <alignment vertical="center" wrapText="1"/>
    </xf>
    <xf numFmtId="0" fontId="28" fillId="2" borderId="37" xfId="0" applyFont="1" applyFill="1" applyBorder="1" applyAlignment="1">
      <alignment vertical="center" wrapText="1"/>
    </xf>
    <xf numFmtId="0" fontId="29" fillId="16" borderId="16" xfId="4" applyFont="1" applyFill="1" applyBorder="1"/>
    <xf numFmtId="0" fontId="29" fillId="16" borderId="17" xfId="4" applyFont="1" applyFill="1" applyBorder="1"/>
    <xf numFmtId="0" fontId="29" fillId="16" borderId="0" xfId="4" applyFont="1" applyFill="1" applyBorder="1"/>
    <xf numFmtId="0" fontId="28" fillId="2" borderId="39" xfId="0" applyFont="1" applyFill="1" applyBorder="1" applyAlignment="1">
      <alignment vertical="center" wrapText="1"/>
    </xf>
    <xf numFmtId="0" fontId="28" fillId="2" borderId="40" xfId="0" applyFont="1" applyFill="1" applyBorder="1" applyAlignment="1">
      <alignment vertical="center" wrapText="1"/>
    </xf>
    <xf numFmtId="0" fontId="27" fillId="19" borderId="14" xfId="4" applyFont="1" applyFill="1" applyBorder="1" applyAlignment="1">
      <alignment horizontal="center"/>
    </xf>
    <xf numFmtId="0" fontId="27" fillId="13" borderId="14" xfId="4" applyFont="1" applyFill="1" applyBorder="1" applyAlignment="1">
      <alignment horizontal="center"/>
    </xf>
    <xf numFmtId="0" fontId="27" fillId="20" borderId="14" xfId="4" applyFont="1" applyFill="1" applyBorder="1" applyAlignment="1">
      <alignment horizontal="center"/>
    </xf>
    <xf numFmtId="0" fontId="27" fillId="21" borderId="14" xfId="4" applyFont="1" applyFill="1" applyBorder="1" applyAlignment="1">
      <alignment horizontal="center"/>
    </xf>
    <xf numFmtId="0" fontId="27" fillId="16" borderId="14" xfId="4" applyFont="1" applyFill="1" applyBorder="1" applyAlignment="1">
      <alignment horizontal="center"/>
    </xf>
    <xf numFmtId="0" fontId="27" fillId="16" borderId="41" xfId="4" applyFont="1" applyFill="1" applyBorder="1" applyAlignment="1">
      <alignment horizontal="center"/>
    </xf>
    <xf numFmtId="0" fontId="17" fillId="2" borderId="14" xfId="4" applyFill="1" applyBorder="1" applyAlignment="1">
      <alignment horizontal="center"/>
    </xf>
    <xf numFmtId="0" fontId="17" fillId="2" borderId="41" xfId="4" applyFill="1" applyBorder="1" applyAlignment="1">
      <alignment horizontal="center"/>
    </xf>
    <xf numFmtId="14" fontId="17" fillId="2" borderId="14" xfId="4" applyNumberFormat="1" applyFill="1" applyBorder="1" applyAlignment="1">
      <alignment horizontal="center"/>
    </xf>
    <xf numFmtId="43" fontId="17" fillId="2" borderId="41" xfId="3" applyFont="1" applyFill="1" applyBorder="1" applyAlignment="1">
      <alignment horizontal="center"/>
    </xf>
    <xf numFmtId="0" fontId="17" fillId="0" borderId="41" xfId="4" applyBorder="1" applyAlignment="1">
      <alignment horizontal="center" vertical="center"/>
    </xf>
    <xf numFmtId="0" fontId="27" fillId="19" borderId="42" xfId="4" applyFont="1" applyFill="1" applyBorder="1" applyAlignment="1">
      <alignment horizontal="center"/>
    </xf>
    <xf numFmtId="0" fontId="27" fillId="13" borderId="42" xfId="4" applyFont="1" applyFill="1" applyBorder="1" applyAlignment="1">
      <alignment horizontal="center"/>
    </xf>
    <xf numFmtId="0" fontId="27" fillId="20" borderId="42" xfId="4" applyFont="1" applyFill="1" applyBorder="1" applyAlignment="1">
      <alignment horizontal="center"/>
    </xf>
    <xf numFmtId="0" fontId="27" fillId="21" borderId="42" xfId="4" applyFont="1" applyFill="1" applyBorder="1" applyAlignment="1">
      <alignment horizontal="center"/>
    </xf>
    <xf numFmtId="0" fontId="27" fillId="16" borderId="42" xfId="4" applyFont="1" applyFill="1" applyBorder="1" applyAlignment="1">
      <alignment horizontal="center"/>
    </xf>
    <xf numFmtId="0" fontId="17" fillId="2" borderId="42" xfId="4" applyFill="1" applyBorder="1" applyAlignment="1">
      <alignment horizontal="center"/>
    </xf>
    <xf numFmtId="14" fontId="17" fillId="2" borderId="42" xfId="4" applyNumberFormat="1" applyFill="1" applyBorder="1" applyAlignment="1">
      <alignment horizontal="center"/>
    </xf>
    <xf numFmtId="43" fontId="17" fillId="2" borderId="42" xfId="3" applyFont="1" applyFill="1" applyBorder="1" applyAlignment="1">
      <alignment horizontal="center"/>
    </xf>
    <xf numFmtId="0" fontId="17" fillId="0" borderId="42" xfId="4" applyBorder="1" applyAlignment="1">
      <alignment horizontal="center" vertical="center"/>
    </xf>
    <xf numFmtId="0" fontId="29" fillId="16" borderId="25" xfId="4" applyFont="1" applyFill="1" applyBorder="1"/>
    <xf numFmtId="0" fontId="29" fillId="16" borderId="26" xfId="4" applyFont="1" applyFill="1" applyBorder="1" applyAlignment="1">
      <alignment vertical="center" wrapText="1"/>
    </xf>
    <xf numFmtId="0" fontId="29" fillId="16" borderId="26" xfId="4" applyFont="1" applyFill="1" applyBorder="1"/>
    <xf numFmtId="0" fontId="29" fillId="16" borderId="26" xfId="4" applyFont="1" applyFill="1" applyBorder="1" applyAlignment="1">
      <alignment vertical="center"/>
    </xf>
    <xf numFmtId="0" fontId="29" fillId="16" borderId="27" xfId="4" applyFont="1" applyFill="1" applyBorder="1"/>
    <xf numFmtId="0" fontId="29" fillId="16" borderId="0" xfId="4" applyFont="1" applyFill="1" applyBorder="1" applyAlignment="1">
      <alignment vertical="center" wrapText="1"/>
    </xf>
    <xf numFmtId="0" fontId="29" fillId="16" borderId="0" xfId="4" applyFont="1" applyFill="1" applyBorder="1" applyAlignment="1">
      <alignment vertical="center"/>
    </xf>
    <xf numFmtId="0" fontId="30" fillId="16" borderId="0" xfId="4" applyFont="1" applyFill="1" applyBorder="1"/>
    <xf numFmtId="0" fontId="31" fillId="16" borderId="0" xfId="4" applyFont="1" applyFill="1" applyBorder="1" applyAlignment="1">
      <alignment vertical="center" wrapText="1"/>
    </xf>
    <xf numFmtId="0" fontId="31" fillId="16" borderId="0" xfId="4" applyFont="1" applyFill="1" applyBorder="1"/>
    <xf numFmtId="0" fontId="0" fillId="19" borderId="37" xfId="0" applyFill="1" applyBorder="1" applyAlignment="1">
      <alignment vertical="center" wrapText="1"/>
    </xf>
    <xf numFmtId="0" fontId="17" fillId="19" borderId="1" xfId="4" applyFill="1" applyBorder="1" applyAlignment="1">
      <alignment horizontal="center"/>
    </xf>
    <xf numFmtId="0" fontId="17" fillId="19" borderId="20" xfId="4" applyFill="1" applyBorder="1" applyAlignment="1">
      <alignment horizontal="center"/>
    </xf>
    <xf numFmtId="14" fontId="17" fillId="19" borderId="1" xfId="4" applyNumberFormat="1" applyFill="1" applyBorder="1" applyAlignment="1">
      <alignment horizontal="center"/>
    </xf>
    <xf numFmtId="43" fontId="17" fillId="19" borderId="20" xfId="3" applyFont="1" applyFill="1" applyBorder="1" applyAlignment="1">
      <alignment horizontal="center"/>
    </xf>
    <xf numFmtId="0" fontId="3" fillId="2" borderId="41" xfId="0" applyFont="1" applyFill="1" applyBorder="1" applyAlignment="1">
      <alignment horizontal="center" vertical="center" wrapText="1"/>
    </xf>
    <xf numFmtId="0" fontId="5" fillId="11" borderId="14" xfId="0" applyFont="1" applyFill="1" applyBorder="1" applyAlignment="1">
      <alignment vertical="center" wrapText="1"/>
    </xf>
    <xf numFmtId="0" fontId="3" fillId="2" borderId="14"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5" borderId="1" xfId="0" applyFont="1" applyFill="1" applyBorder="1"/>
    <xf numFmtId="0" fontId="5" fillId="1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5" fillId="15" borderId="1" xfId="0" applyFont="1" applyFill="1" applyBorder="1" applyAlignment="1">
      <alignment horizontal="center" vertical="center" wrapText="1"/>
    </xf>
    <xf numFmtId="0" fontId="5" fillId="12"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7" fillId="11" borderId="14"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7" fillId="2" borderId="1" xfId="0" applyFont="1" applyFill="1" applyBorder="1" applyAlignment="1">
      <alignment horizontal="center"/>
    </xf>
    <xf numFmtId="0" fontId="5" fillId="2" borderId="1" xfId="0" applyFont="1" applyFill="1" applyBorder="1" applyAlignment="1">
      <alignment horizontal="center"/>
    </xf>
    <xf numFmtId="0" fontId="7" fillId="5" borderId="1" xfId="0" applyFont="1" applyFill="1" applyBorder="1" applyAlignment="1">
      <alignment horizontal="center"/>
    </xf>
    <xf numFmtId="0" fontId="5" fillId="5"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4" xfId="0" applyFont="1" applyFill="1" applyBorder="1" applyAlignment="1">
      <alignment horizontal="center" vertical="center" wrapText="1"/>
    </xf>
    <xf numFmtId="0" fontId="3" fillId="7" borderId="1" xfId="0" applyFont="1" applyFill="1" applyBorder="1" applyAlignment="1">
      <alignment horizontal="center" vertical="center" textRotation="90" wrapText="1"/>
    </xf>
    <xf numFmtId="0" fontId="3" fillId="7" borderId="3"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5" fillId="7" borderId="3" xfId="0" applyFont="1" applyFill="1" applyBorder="1" applyAlignment="1">
      <alignment horizontal="left" vertical="top" wrapText="1"/>
    </xf>
    <xf numFmtId="0" fontId="5" fillId="7" borderId="1" xfId="0" applyFont="1" applyFill="1" applyBorder="1" applyAlignment="1">
      <alignment horizontal="left" vertical="top" wrapText="1"/>
    </xf>
    <xf numFmtId="0" fontId="5" fillId="7"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7" borderId="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7" borderId="2" xfId="0" applyFont="1" applyFill="1" applyBorder="1" applyAlignment="1">
      <alignment horizontal="left" vertical="center" wrapText="1"/>
    </xf>
    <xf numFmtId="0" fontId="3" fillId="9" borderId="1" xfId="0" applyFont="1" applyFill="1" applyBorder="1" applyAlignment="1">
      <alignment horizontal="center" vertical="center" textRotation="90" wrapText="1"/>
    </xf>
    <xf numFmtId="0" fontId="3" fillId="3" borderId="1" xfId="0" applyFont="1" applyFill="1" applyBorder="1" applyAlignment="1">
      <alignment horizontal="center" vertical="center" textRotation="90" wrapText="1"/>
    </xf>
    <xf numFmtId="0" fontId="3" fillId="7" borderId="1" xfId="0" applyFont="1" applyFill="1" applyBorder="1" applyAlignment="1">
      <alignment horizontal="center" vertical="center" wrapText="1"/>
    </xf>
    <xf numFmtId="0" fontId="3" fillId="8" borderId="18"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19" xfId="0" applyFont="1" applyFill="1" applyBorder="1" applyAlignment="1">
      <alignment horizontal="left" vertical="center" wrapText="1"/>
    </xf>
    <xf numFmtId="0" fontId="6" fillId="8" borderId="1" xfId="0" applyFont="1" applyFill="1" applyBorder="1" applyAlignment="1">
      <alignment horizontal="left" vertical="center" wrapText="1"/>
    </xf>
    <xf numFmtId="0" fontId="4" fillId="2" borderId="0" xfId="0" applyFont="1" applyFill="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8" fillId="8" borderId="18" xfId="0" applyFont="1" applyFill="1" applyBorder="1" applyAlignment="1">
      <alignment horizontal="left" vertical="center" wrapText="1"/>
    </xf>
    <xf numFmtId="0" fontId="8" fillId="8" borderId="4" xfId="0" applyFont="1" applyFill="1" applyBorder="1" applyAlignment="1">
      <alignment horizontal="left" vertical="center" wrapText="1"/>
    </xf>
    <xf numFmtId="0" fontId="8" fillId="8" borderId="19"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8" borderId="16" xfId="0" applyFont="1" applyFill="1" applyBorder="1" applyAlignment="1">
      <alignment horizontal="left" vertical="center" wrapText="1"/>
    </xf>
    <xf numFmtId="0" fontId="8" fillId="8" borderId="0" xfId="0" applyFont="1" applyFill="1" applyBorder="1" applyAlignment="1">
      <alignment horizontal="left" vertical="center" wrapText="1"/>
    </xf>
    <xf numFmtId="0" fontId="8" fillId="8" borderId="17" xfId="0" applyFont="1" applyFill="1" applyBorder="1" applyAlignment="1">
      <alignment horizontal="left" vertical="center" wrapText="1"/>
    </xf>
    <xf numFmtId="0" fontId="18" fillId="17" borderId="22" xfId="4" applyFont="1" applyFill="1" applyBorder="1" applyAlignment="1">
      <alignment horizontal="center" vertical="center" wrapText="1"/>
    </xf>
    <xf numFmtId="0" fontId="18" fillId="17" borderId="23" xfId="4" applyFont="1" applyFill="1" applyBorder="1" applyAlignment="1">
      <alignment horizontal="center" vertical="center" wrapText="1"/>
    </xf>
    <xf numFmtId="0" fontId="18" fillId="17" borderId="24" xfId="4" applyFont="1" applyFill="1" applyBorder="1" applyAlignment="1">
      <alignment horizontal="center" vertical="center" wrapText="1"/>
    </xf>
    <xf numFmtId="0" fontId="18" fillId="17" borderId="25" xfId="4" applyFont="1" applyFill="1" applyBorder="1" applyAlignment="1">
      <alignment horizontal="center" vertical="center" wrapText="1"/>
    </xf>
    <xf numFmtId="0" fontId="18" fillId="17" borderId="26" xfId="4" applyFont="1" applyFill="1" applyBorder="1" applyAlignment="1">
      <alignment horizontal="center" vertical="center" wrapText="1"/>
    </xf>
    <xf numFmtId="0" fontId="18" fillId="17" borderId="27" xfId="4" applyFont="1" applyFill="1" applyBorder="1" applyAlignment="1">
      <alignment horizontal="center" vertical="center" wrapText="1"/>
    </xf>
    <xf numFmtId="0" fontId="19" fillId="16" borderId="22" xfId="4" applyFont="1" applyFill="1" applyBorder="1" applyAlignment="1">
      <alignment horizontal="center"/>
    </xf>
    <xf numFmtId="0" fontId="19" fillId="16" borderId="23" xfId="4" applyFont="1" applyFill="1" applyBorder="1" applyAlignment="1">
      <alignment horizontal="center"/>
    </xf>
    <xf numFmtId="0" fontId="19" fillId="16" borderId="24" xfId="4" applyFont="1" applyFill="1" applyBorder="1" applyAlignment="1">
      <alignment horizontal="center"/>
    </xf>
    <xf numFmtId="0" fontId="19" fillId="16" borderId="16" xfId="4" applyFont="1" applyFill="1" applyBorder="1" applyAlignment="1">
      <alignment horizontal="center"/>
    </xf>
    <xf numFmtId="0" fontId="19" fillId="16" borderId="0" xfId="4" applyFont="1" applyFill="1" applyBorder="1" applyAlignment="1">
      <alignment horizontal="center"/>
    </xf>
    <xf numFmtId="0" fontId="19" fillId="16" borderId="17" xfId="4" applyFont="1" applyFill="1" applyBorder="1" applyAlignment="1">
      <alignment horizont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23" fillId="17" borderId="32" xfId="4" applyFont="1" applyFill="1" applyBorder="1" applyAlignment="1">
      <alignment horizontal="center" vertical="center" wrapText="1"/>
    </xf>
    <xf numFmtId="0" fontId="23" fillId="17" borderId="35" xfId="4" applyFont="1" applyFill="1" applyBorder="1" applyAlignment="1">
      <alignment horizontal="center" vertical="center" wrapText="1"/>
    </xf>
    <xf numFmtId="0" fontId="16" fillId="0" borderId="25" xfId="4" applyFont="1" applyFill="1" applyBorder="1" applyAlignment="1">
      <alignment horizontal="center"/>
    </xf>
    <xf numFmtId="0" fontId="16" fillId="0" borderId="26" xfId="4" applyFont="1" applyFill="1" applyBorder="1" applyAlignment="1">
      <alignment horizontal="center"/>
    </xf>
    <xf numFmtId="0" fontId="23" fillId="17" borderId="31" xfId="4" applyFont="1" applyFill="1" applyBorder="1" applyAlignment="1">
      <alignment horizontal="center" vertical="center" wrapText="1"/>
    </xf>
    <xf numFmtId="0" fontId="23" fillId="17" borderId="33" xfId="4" applyFont="1" applyFill="1" applyBorder="1" applyAlignment="1">
      <alignment horizontal="center" vertical="center" wrapText="1"/>
    </xf>
    <xf numFmtId="0" fontId="23" fillId="17" borderId="5" xfId="4" applyFont="1" applyFill="1" applyBorder="1" applyAlignment="1">
      <alignment horizontal="center" vertical="center" wrapText="1"/>
    </xf>
    <xf numFmtId="0" fontId="24" fillId="17" borderId="6" xfId="4" applyFont="1" applyFill="1" applyBorder="1" applyAlignment="1">
      <alignment horizontal="center" vertical="center" wrapText="1"/>
    </xf>
    <xf numFmtId="0" fontId="23" fillId="17" borderId="24" xfId="4" applyFont="1" applyFill="1" applyBorder="1" applyAlignment="1">
      <alignment horizontal="center" vertical="center" wrapText="1"/>
    </xf>
    <xf numFmtId="0" fontId="23" fillId="17" borderId="27" xfId="4" applyFont="1" applyFill="1" applyBorder="1" applyAlignment="1">
      <alignment horizontal="center" vertical="center" wrapText="1"/>
    </xf>
  </cellXfs>
  <cellStyles count="5">
    <cellStyle name="Millares" xfId="3" builtinId="3"/>
    <cellStyle name="Millares 2" xfId="1"/>
    <cellStyle name="Normal" xfId="0" builtinId="0"/>
    <cellStyle name="Normal 2" xfId="2"/>
    <cellStyle name="Normal 3" xfId="4"/>
  </cellStyles>
  <dxfs count="9">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C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204120</xdr:colOff>
      <xdr:row>0</xdr:row>
      <xdr:rowOff>190499</xdr:rowOff>
    </xdr:from>
    <xdr:to>
      <xdr:col>0</xdr:col>
      <xdr:colOff>4579006</xdr:colOff>
      <xdr:row>0</xdr:row>
      <xdr:rowOff>1056408</xdr:rowOff>
    </xdr:to>
    <xdr:pic>
      <xdr:nvPicPr>
        <xdr:cNvPr id="1033" name="0 Imagen">
          <a:extLst>
            <a:ext uri="{FF2B5EF4-FFF2-40B4-BE49-F238E27FC236}">
              <a16:creationId xmlns:a16="http://schemas.microsoft.com/office/drawing/2014/main" xmlns="" id="{00000000-0008-0000-0000-00000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4120" y="190499"/>
          <a:ext cx="4374886" cy="865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EXI~1.PER\AppData\Local\Temp\7zO452C4AEF\Universo+de+Auditorias+basado+en+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Grales."/>
      <sheetName val="Priorización"/>
      <sheetName val="Procesos A Auditar Vs Recursos"/>
      <sheetName val="Seguimiento Programa Anual"/>
      <sheetName val="Hoja1"/>
    </sheetNames>
    <sheetDataSet>
      <sheetData sheetId="0" refreshError="1"/>
      <sheetData sheetId="1" refreshError="1"/>
      <sheetData sheetId="2" refreshError="1"/>
      <sheetData sheetId="3" refreshError="1"/>
      <sheetData sheetId="4">
        <row r="3">
          <cell r="D3" t="str">
            <v>ExtremoAdecuado</v>
          </cell>
          <cell r="E3" t="str">
            <v>1 año</v>
          </cell>
        </row>
        <row r="4">
          <cell r="D4" t="str">
            <v>AltoAdecuado</v>
          </cell>
          <cell r="E4" t="str">
            <v>2 años</v>
          </cell>
        </row>
        <row r="5">
          <cell r="D5" t="str">
            <v>ModeradoAdecuado</v>
          </cell>
          <cell r="E5" t="str">
            <v>3 años</v>
          </cell>
        </row>
        <row r="6">
          <cell r="D6" t="str">
            <v>BajoAdecuado</v>
          </cell>
          <cell r="E6" t="str">
            <v>4 años</v>
          </cell>
        </row>
        <row r="7">
          <cell r="D7" t="str">
            <v>Muy BajoAdecuado</v>
          </cell>
          <cell r="E7" t="str">
            <v>5 años</v>
          </cell>
        </row>
        <row r="8">
          <cell r="D8" t="str">
            <v>ExtremoInadecuado</v>
          </cell>
          <cell r="E8" t="str">
            <v>1 año</v>
          </cell>
        </row>
        <row r="9">
          <cell r="D9" t="str">
            <v>AltoInadecuado</v>
          </cell>
          <cell r="E9" t="str">
            <v>1 año</v>
          </cell>
        </row>
        <row r="10">
          <cell r="D10" t="str">
            <v>ModeradoInadecuado</v>
          </cell>
          <cell r="E10" t="str">
            <v>2 años</v>
          </cell>
        </row>
        <row r="11">
          <cell r="D11" t="str">
            <v>BajoInadecuado</v>
          </cell>
          <cell r="E11" t="str">
            <v>3 años</v>
          </cell>
        </row>
        <row r="12">
          <cell r="D12" t="str">
            <v>Muy BajoInadecuado</v>
          </cell>
          <cell r="E12" t="str">
            <v>4 años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U68"/>
  <sheetViews>
    <sheetView tabSelected="1" zoomScale="80" zoomScaleNormal="80" zoomScaleSheetLayoutView="70" workbookViewId="0">
      <selection activeCell="A3" sqref="A3:T3"/>
    </sheetView>
  </sheetViews>
  <sheetFormatPr baseColWidth="10" defaultColWidth="9.140625" defaultRowHeight="18" customHeight="1" x14ac:dyDescent="0.25"/>
  <cols>
    <col min="1" max="1" width="70.42578125" style="44" customWidth="1"/>
    <col min="2" max="5" width="9" style="45" customWidth="1"/>
    <col min="6" max="7" width="25.5703125" style="8" customWidth="1"/>
    <col min="8" max="12" width="9" style="8" hidden="1" customWidth="1"/>
    <col min="13" max="13" width="8.85546875" style="8" customWidth="1"/>
    <col min="14" max="14" width="8.85546875" style="46" customWidth="1"/>
    <col min="15" max="19" width="8.85546875" style="2" customWidth="1"/>
    <col min="20" max="20" width="36.5703125" style="2" customWidth="1"/>
    <col min="21" max="21" width="109.140625" style="2" customWidth="1"/>
    <col min="22" max="28" width="29.5703125" style="2" customWidth="1"/>
    <col min="29" max="16384" width="9.140625" style="2"/>
  </cols>
  <sheetData>
    <row r="1" spans="1:20" ht="89.25" customHeight="1" x14ac:dyDescent="0.25">
      <c r="A1" s="1"/>
      <c r="B1" s="203" t="s">
        <v>132</v>
      </c>
      <c r="C1" s="204"/>
      <c r="D1" s="204"/>
      <c r="E1" s="204"/>
      <c r="F1" s="204"/>
      <c r="G1" s="204"/>
      <c r="H1" s="204"/>
      <c r="I1" s="204"/>
      <c r="J1" s="204"/>
      <c r="K1" s="204"/>
      <c r="L1" s="204"/>
      <c r="M1" s="204"/>
      <c r="N1" s="204"/>
      <c r="O1" s="204"/>
      <c r="P1" s="204"/>
      <c r="Q1" s="204"/>
      <c r="R1" s="204"/>
      <c r="S1" s="204"/>
      <c r="T1" s="204"/>
    </row>
    <row r="2" spans="1:20" ht="18.75" customHeight="1" x14ac:dyDescent="0.3">
      <c r="A2" s="205"/>
      <c r="B2" s="205"/>
      <c r="C2" s="205"/>
      <c r="D2" s="205"/>
      <c r="E2" s="205"/>
      <c r="F2" s="205"/>
      <c r="G2" s="205"/>
      <c r="H2" s="205"/>
      <c r="I2" s="205"/>
      <c r="J2" s="205"/>
      <c r="K2" s="205"/>
      <c r="L2" s="205"/>
      <c r="M2" s="205"/>
      <c r="N2" s="205"/>
      <c r="O2" s="205"/>
      <c r="P2" s="205"/>
      <c r="Q2" s="205"/>
      <c r="R2" s="205"/>
      <c r="S2" s="205"/>
      <c r="T2" s="205"/>
    </row>
    <row r="3" spans="1:20" ht="140.25" customHeight="1" x14ac:dyDescent="0.25">
      <c r="A3" s="209" t="s">
        <v>80</v>
      </c>
      <c r="B3" s="210"/>
      <c r="C3" s="210"/>
      <c r="D3" s="210"/>
      <c r="E3" s="210"/>
      <c r="F3" s="210"/>
      <c r="G3" s="210"/>
      <c r="H3" s="210"/>
      <c r="I3" s="210"/>
      <c r="J3" s="210"/>
      <c r="K3" s="210"/>
      <c r="L3" s="210"/>
      <c r="M3" s="210"/>
      <c r="N3" s="210"/>
      <c r="O3" s="210"/>
      <c r="P3" s="210"/>
      <c r="Q3" s="210"/>
      <c r="R3" s="210"/>
      <c r="S3" s="210"/>
      <c r="T3" s="211"/>
    </row>
    <row r="4" spans="1:20" ht="108" customHeight="1" x14ac:dyDescent="0.25">
      <c r="A4" s="212" t="s">
        <v>81</v>
      </c>
      <c r="B4" s="213"/>
      <c r="C4" s="213"/>
      <c r="D4" s="213"/>
      <c r="E4" s="213"/>
      <c r="F4" s="213"/>
      <c r="G4" s="213"/>
      <c r="H4" s="213"/>
      <c r="I4" s="213"/>
      <c r="J4" s="213"/>
      <c r="K4" s="213"/>
      <c r="L4" s="213"/>
      <c r="M4" s="213"/>
      <c r="N4" s="213"/>
      <c r="O4" s="213"/>
      <c r="P4" s="213"/>
      <c r="Q4" s="213"/>
      <c r="R4" s="213"/>
      <c r="S4" s="213"/>
      <c r="T4" s="214"/>
    </row>
    <row r="5" spans="1:20" ht="48" customHeight="1" x14ac:dyDescent="0.3">
      <c r="A5" s="215" t="s">
        <v>82</v>
      </c>
      <c r="B5" s="216"/>
      <c r="C5" s="216"/>
      <c r="D5" s="216"/>
      <c r="E5" s="216"/>
      <c r="F5" s="216"/>
      <c r="G5" s="216"/>
      <c r="H5" s="216"/>
      <c r="I5" s="216"/>
      <c r="J5" s="216"/>
      <c r="K5" s="216"/>
      <c r="L5" s="216"/>
      <c r="M5" s="216"/>
      <c r="N5" s="216"/>
      <c r="O5" s="216"/>
      <c r="P5" s="216"/>
      <c r="Q5" s="216"/>
      <c r="R5" s="216"/>
      <c r="S5" s="216"/>
      <c r="T5" s="217"/>
    </row>
    <row r="6" spans="1:20" ht="87.75" customHeight="1" x14ac:dyDescent="0.25">
      <c r="A6" s="212" t="s">
        <v>83</v>
      </c>
      <c r="B6" s="213"/>
      <c r="C6" s="213"/>
      <c r="D6" s="213"/>
      <c r="E6" s="213"/>
      <c r="F6" s="213"/>
      <c r="G6" s="213"/>
      <c r="H6" s="213"/>
      <c r="I6" s="213"/>
      <c r="J6" s="213"/>
      <c r="K6" s="213"/>
      <c r="L6" s="213"/>
      <c r="M6" s="213"/>
      <c r="N6" s="213"/>
      <c r="O6" s="213"/>
      <c r="P6" s="213"/>
      <c r="Q6" s="213"/>
      <c r="R6" s="213"/>
      <c r="S6" s="213"/>
      <c r="T6" s="214"/>
    </row>
    <row r="7" spans="1:20" ht="6.75" customHeight="1" x14ac:dyDescent="0.35">
      <c r="A7" s="215"/>
      <c r="B7" s="216"/>
      <c r="C7" s="216"/>
      <c r="D7" s="216"/>
      <c r="E7" s="216"/>
      <c r="F7" s="216"/>
      <c r="G7" s="216"/>
      <c r="H7" s="216"/>
      <c r="I7" s="216"/>
      <c r="J7" s="216"/>
      <c r="K7" s="216"/>
      <c r="L7" s="216"/>
      <c r="M7" s="216"/>
      <c r="N7" s="216"/>
      <c r="O7" s="216"/>
      <c r="P7" s="216"/>
      <c r="Q7" s="216"/>
      <c r="R7" s="216"/>
      <c r="S7" s="216"/>
      <c r="T7" s="3"/>
    </row>
    <row r="8" spans="1:20" ht="30" customHeight="1" x14ac:dyDescent="0.25">
      <c r="A8" s="207" t="s">
        <v>19</v>
      </c>
      <c r="B8" s="220" t="s">
        <v>0</v>
      </c>
      <c r="C8" s="220"/>
      <c r="D8" s="220"/>
      <c r="E8" s="220"/>
      <c r="F8" s="219" t="s">
        <v>1</v>
      </c>
      <c r="G8" s="218" t="s">
        <v>2</v>
      </c>
      <c r="H8" s="206" t="s">
        <v>6</v>
      </c>
      <c r="I8" s="206" t="s">
        <v>7</v>
      </c>
      <c r="J8" s="206" t="s">
        <v>8</v>
      </c>
      <c r="K8" s="206" t="s">
        <v>9</v>
      </c>
      <c r="L8" s="206" t="s">
        <v>10</v>
      </c>
      <c r="M8" s="206" t="s">
        <v>11</v>
      </c>
      <c r="N8" s="206" t="s">
        <v>12</v>
      </c>
      <c r="O8" s="206" t="s">
        <v>13</v>
      </c>
      <c r="P8" s="206" t="s">
        <v>14</v>
      </c>
      <c r="Q8" s="206" t="s">
        <v>15</v>
      </c>
      <c r="R8" s="206" t="s">
        <v>16</v>
      </c>
      <c r="S8" s="206" t="s">
        <v>17</v>
      </c>
      <c r="T8" s="208" t="s">
        <v>18</v>
      </c>
    </row>
    <row r="9" spans="1:20" s="8" customFormat="1" ht="120" customHeight="1" x14ac:dyDescent="0.25">
      <c r="A9" s="207"/>
      <c r="B9" s="4" t="s">
        <v>3</v>
      </c>
      <c r="C9" s="5" t="s">
        <v>4</v>
      </c>
      <c r="D9" s="6" t="s">
        <v>5</v>
      </c>
      <c r="E9" s="7" t="s">
        <v>23</v>
      </c>
      <c r="F9" s="219"/>
      <c r="G9" s="218"/>
      <c r="H9" s="206"/>
      <c r="I9" s="206"/>
      <c r="J9" s="206"/>
      <c r="K9" s="206"/>
      <c r="L9" s="206"/>
      <c r="M9" s="206"/>
      <c r="N9" s="206"/>
      <c r="O9" s="206"/>
      <c r="P9" s="206"/>
      <c r="Q9" s="206"/>
      <c r="R9" s="206"/>
      <c r="S9" s="206"/>
      <c r="T9" s="208"/>
    </row>
    <row r="10" spans="1:20" s="8" customFormat="1" ht="45" customHeight="1" x14ac:dyDescent="0.25">
      <c r="A10" s="221" t="s">
        <v>79</v>
      </c>
      <c r="B10" s="222"/>
      <c r="C10" s="222"/>
      <c r="D10" s="222"/>
      <c r="E10" s="222"/>
      <c r="F10" s="222"/>
      <c r="G10" s="222"/>
      <c r="H10" s="222"/>
      <c r="I10" s="222"/>
      <c r="J10" s="222"/>
      <c r="K10" s="222"/>
      <c r="L10" s="222"/>
      <c r="M10" s="222"/>
      <c r="N10" s="222"/>
      <c r="O10" s="222"/>
      <c r="P10" s="222"/>
      <c r="Q10" s="222"/>
      <c r="R10" s="222"/>
      <c r="S10" s="222"/>
      <c r="T10" s="223"/>
    </row>
    <row r="11" spans="1:20" s="8" customFormat="1" ht="111.75" hidden="1" customHeight="1" x14ac:dyDescent="0.25">
      <c r="A11" s="57" t="s">
        <v>47</v>
      </c>
      <c r="B11" s="10"/>
      <c r="C11" s="11"/>
      <c r="D11" s="11"/>
      <c r="E11" s="54" t="s">
        <v>26</v>
      </c>
      <c r="F11" s="17" t="s">
        <v>30</v>
      </c>
      <c r="G11" s="18" t="s">
        <v>55</v>
      </c>
      <c r="H11" s="12"/>
      <c r="I11" s="12"/>
      <c r="J11" s="12"/>
      <c r="K11" s="12"/>
      <c r="L11" s="12"/>
      <c r="M11" s="19"/>
      <c r="N11" s="14"/>
      <c r="O11" s="13"/>
      <c r="P11" s="13"/>
      <c r="Q11" s="13"/>
      <c r="R11" s="13"/>
      <c r="S11" s="13"/>
      <c r="T11" s="17" t="s">
        <v>53</v>
      </c>
    </row>
    <row r="12" spans="1:20" s="8" customFormat="1" ht="90" hidden="1" customHeight="1" x14ac:dyDescent="0.25">
      <c r="A12" s="57" t="s">
        <v>48</v>
      </c>
      <c r="B12" s="10"/>
      <c r="C12" s="54" t="s">
        <v>26</v>
      </c>
      <c r="D12" s="11"/>
      <c r="E12" s="10"/>
      <c r="F12" s="17" t="s">
        <v>30</v>
      </c>
      <c r="G12" s="18" t="s">
        <v>56</v>
      </c>
      <c r="H12" s="12"/>
      <c r="I12" s="12"/>
      <c r="J12" s="12"/>
      <c r="K12" s="12"/>
      <c r="L12" s="12"/>
      <c r="M12" s="19"/>
      <c r="N12" s="14"/>
      <c r="O12" s="13"/>
      <c r="P12" s="13"/>
      <c r="Q12" s="13"/>
      <c r="R12" s="13"/>
      <c r="S12" s="13"/>
      <c r="T12" s="17" t="s">
        <v>54</v>
      </c>
    </row>
    <row r="13" spans="1:20" s="8" customFormat="1" ht="62.25" customHeight="1" x14ac:dyDescent="0.25">
      <c r="A13" s="9" t="s">
        <v>121</v>
      </c>
      <c r="B13" s="10"/>
      <c r="C13" s="11"/>
      <c r="D13" s="54" t="s">
        <v>26</v>
      </c>
      <c r="E13" s="10"/>
      <c r="F13" s="17" t="s">
        <v>30</v>
      </c>
      <c r="G13" s="18" t="s">
        <v>55</v>
      </c>
      <c r="H13" s="12"/>
      <c r="I13" s="12"/>
      <c r="J13" s="12"/>
      <c r="K13" s="12"/>
      <c r="L13" s="12"/>
      <c r="M13" s="12"/>
      <c r="N13" s="13"/>
      <c r="O13" s="92" t="s">
        <v>13</v>
      </c>
      <c r="P13" s="92" t="s">
        <v>119</v>
      </c>
      <c r="Q13" s="13"/>
      <c r="R13" s="13"/>
      <c r="S13" s="13"/>
      <c r="T13" s="15" t="s">
        <v>126</v>
      </c>
    </row>
    <row r="14" spans="1:20" s="8" customFormat="1" ht="48" customHeight="1" x14ac:dyDescent="0.25">
      <c r="A14" s="16" t="s">
        <v>91</v>
      </c>
      <c r="B14" s="10"/>
      <c r="C14" s="54" t="s">
        <v>26</v>
      </c>
      <c r="D14" s="11"/>
      <c r="E14" s="10"/>
      <c r="F14" s="17" t="s">
        <v>30</v>
      </c>
      <c r="G14" s="18" t="s">
        <v>38</v>
      </c>
      <c r="H14" s="12"/>
      <c r="I14" s="12"/>
      <c r="J14" s="12"/>
      <c r="K14" s="12"/>
      <c r="L14" s="12"/>
      <c r="M14" s="12"/>
      <c r="N14" s="13"/>
      <c r="O14" s="13"/>
      <c r="P14" s="13"/>
      <c r="Q14" s="92" t="s">
        <v>115</v>
      </c>
      <c r="R14" s="92" t="s">
        <v>128</v>
      </c>
      <c r="S14" s="13"/>
      <c r="T14" s="17" t="s">
        <v>127</v>
      </c>
    </row>
    <row r="15" spans="1:20" s="50" customFormat="1" ht="38.25" hidden="1" customHeight="1" x14ac:dyDescent="0.3">
      <c r="A15" s="224" t="s">
        <v>113</v>
      </c>
      <c r="B15" s="224"/>
      <c r="C15" s="224"/>
      <c r="D15" s="224"/>
      <c r="E15" s="224"/>
      <c r="F15" s="224"/>
      <c r="G15" s="224"/>
      <c r="H15" s="224"/>
      <c r="I15" s="224"/>
      <c r="J15" s="224"/>
      <c r="K15" s="224"/>
      <c r="L15" s="224"/>
      <c r="M15" s="224"/>
      <c r="N15" s="224"/>
      <c r="O15" s="224"/>
      <c r="P15" s="224"/>
      <c r="Q15" s="224"/>
      <c r="R15" s="224"/>
      <c r="S15" s="224"/>
      <c r="T15" s="224"/>
    </row>
    <row r="16" spans="1:20" s="56" customFormat="1" ht="90" hidden="1" customHeight="1" x14ac:dyDescent="0.25">
      <c r="A16" s="63" t="s">
        <v>49</v>
      </c>
      <c r="B16" s="64"/>
      <c r="C16" s="65" t="s">
        <v>26</v>
      </c>
      <c r="D16" s="65"/>
      <c r="E16" s="64"/>
      <c r="F16" s="59" t="s">
        <v>30</v>
      </c>
      <c r="G16" s="66" t="s">
        <v>27</v>
      </c>
      <c r="H16" s="67"/>
      <c r="I16" s="67"/>
      <c r="J16" s="67"/>
      <c r="K16" s="67"/>
      <c r="L16" s="67"/>
      <c r="M16" s="67"/>
      <c r="N16" s="68"/>
      <c r="O16" s="68"/>
      <c r="P16" s="68"/>
      <c r="Q16" s="68"/>
      <c r="R16" s="68"/>
      <c r="S16" s="68"/>
      <c r="T16" s="62" t="s">
        <v>68</v>
      </c>
    </row>
    <row r="17" spans="1:21" s="56" customFormat="1" ht="90" hidden="1" customHeight="1" x14ac:dyDescent="0.25">
      <c r="A17" s="63" t="s">
        <v>50</v>
      </c>
      <c r="B17" s="61"/>
      <c r="C17" s="69" t="s">
        <v>26</v>
      </c>
      <c r="D17" s="61"/>
      <c r="E17" s="61"/>
      <c r="F17" s="59" t="s">
        <v>30</v>
      </c>
      <c r="G17" s="66" t="s">
        <v>28</v>
      </c>
      <c r="H17" s="61"/>
      <c r="I17" s="61"/>
      <c r="J17" s="61"/>
      <c r="K17" s="61"/>
      <c r="L17" s="61"/>
      <c r="M17" s="61"/>
      <c r="N17" s="61"/>
      <c r="O17" s="61"/>
      <c r="P17" s="61"/>
      <c r="Q17" s="61"/>
      <c r="R17" s="61"/>
      <c r="S17" s="61"/>
      <c r="T17" s="62" t="s">
        <v>68</v>
      </c>
    </row>
    <row r="18" spans="1:21" s="56" customFormat="1" ht="90" hidden="1" customHeight="1" x14ac:dyDescent="0.25">
      <c r="A18" s="70" t="s">
        <v>51</v>
      </c>
      <c r="B18" s="61"/>
      <c r="C18" s="69" t="s">
        <v>26</v>
      </c>
      <c r="D18" s="61"/>
      <c r="E18" s="61"/>
      <c r="F18" s="59" t="s">
        <v>30</v>
      </c>
      <c r="G18" s="66" t="s">
        <v>29</v>
      </c>
      <c r="H18" s="61"/>
      <c r="I18" s="61"/>
      <c r="J18" s="61"/>
      <c r="K18" s="61"/>
      <c r="L18" s="61"/>
      <c r="M18" s="61"/>
      <c r="N18" s="61"/>
      <c r="O18" s="61"/>
      <c r="P18" s="61"/>
      <c r="Q18" s="61"/>
      <c r="R18" s="61"/>
      <c r="S18" s="61"/>
      <c r="T18" s="62" t="s">
        <v>68</v>
      </c>
      <c r="U18" s="83"/>
    </row>
    <row r="19" spans="1:21" s="8" customFormat="1" ht="29.25" customHeight="1" x14ac:dyDescent="0.25">
      <c r="A19" s="224" t="s">
        <v>20</v>
      </c>
      <c r="B19" s="224"/>
      <c r="C19" s="224"/>
      <c r="D19" s="224"/>
      <c r="E19" s="224"/>
      <c r="F19" s="224"/>
      <c r="G19" s="224"/>
      <c r="H19" s="224"/>
      <c r="I19" s="224"/>
      <c r="J19" s="224"/>
      <c r="K19" s="224"/>
      <c r="L19" s="224"/>
      <c r="M19" s="224"/>
      <c r="N19" s="224"/>
      <c r="O19" s="224"/>
      <c r="P19" s="224"/>
      <c r="Q19" s="224"/>
      <c r="R19" s="224"/>
      <c r="S19" s="224"/>
      <c r="T19" s="224"/>
    </row>
    <row r="20" spans="1:21" s="78" customFormat="1" ht="74.25" hidden="1" customHeight="1" x14ac:dyDescent="0.25">
      <c r="A20" s="79" t="s">
        <v>31</v>
      </c>
      <c r="B20" s="80"/>
      <c r="C20" s="80"/>
      <c r="D20" s="80"/>
      <c r="E20" s="54" t="s">
        <v>26</v>
      </c>
      <c r="F20" s="53" t="s">
        <v>30</v>
      </c>
      <c r="G20" s="81" t="s">
        <v>38</v>
      </c>
      <c r="H20" s="82" t="s">
        <v>6</v>
      </c>
      <c r="I20" s="80"/>
      <c r="J20" s="80"/>
      <c r="K20" s="80"/>
      <c r="L20" s="80"/>
      <c r="M20" s="80"/>
      <c r="N20" s="80"/>
      <c r="O20" s="80"/>
      <c r="P20" s="80"/>
      <c r="Q20" s="91" t="s">
        <v>130</v>
      </c>
      <c r="R20" s="80"/>
      <c r="S20" s="80"/>
      <c r="T20" s="53" t="s">
        <v>57</v>
      </c>
      <c r="U20" s="84" t="s">
        <v>131</v>
      </c>
    </row>
    <row r="21" spans="1:21" s="56" customFormat="1" ht="59.25" hidden="1" customHeight="1" x14ac:dyDescent="0.25">
      <c r="A21" s="57" t="s">
        <v>32</v>
      </c>
      <c r="B21" s="58"/>
      <c r="C21" s="58"/>
      <c r="D21" s="58"/>
      <c r="E21" s="55" t="s">
        <v>26</v>
      </c>
      <c r="F21" s="59" t="s">
        <v>30</v>
      </c>
      <c r="G21" s="60" t="s">
        <v>39</v>
      </c>
      <c r="H21" s="58"/>
      <c r="I21" s="58"/>
      <c r="J21" s="61" t="s">
        <v>8</v>
      </c>
      <c r="K21" s="58"/>
      <c r="L21" s="58"/>
      <c r="M21" s="58"/>
      <c r="N21" s="58"/>
      <c r="O21" s="58"/>
      <c r="P21" s="58"/>
      <c r="Q21" s="58"/>
      <c r="R21" s="58"/>
      <c r="S21" s="58"/>
      <c r="T21" s="62" t="s">
        <v>58</v>
      </c>
    </row>
    <row r="22" spans="1:21" s="56" customFormat="1" ht="98.25" hidden="1" customHeight="1" x14ac:dyDescent="0.25">
      <c r="A22" s="57" t="s">
        <v>33</v>
      </c>
      <c r="B22" s="58"/>
      <c r="C22" s="58"/>
      <c r="D22" s="58"/>
      <c r="E22" s="55" t="s">
        <v>26</v>
      </c>
      <c r="F22" s="62" t="s">
        <v>30</v>
      </c>
      <c r="G22" s="60" t="s">
        <v>39</v>
      </c>
      <c r="H22" s="58"/>
      <c r="I22" s="58"/>
      <c r="J22" s="61" t="s">
        <v>8</v>
      </c>
      <c r="K22" s="58"/>
      <c r="L22" s="58"/>
      <c r="M22" s="58"/>
      <c r="N22" s="58"/>
      <c r="O22" s="58"/>
      <c r="P22" s="58"/>
      <c r="Q22" s="58"/>
      <c r="R22" s="58"/>
      <c r="S22" s="58"/>
      <c r="T22" s="62" t="s">
        <v>59</v>
      </c>
    </row>
    <row r="23" spans="1:21" s="8" customFormat="1" ht="75" customHeight="1" x14ac:dyDescent="0.25">
      <c r="A23" s="24" t="s">
        <v>92</v>
      </c>
      <c r="B23" s="25"/>
      <c r="C23" s="25"/>
      <c r="D23" s="25"/>
      <c r="E23" s="54" t="s">
        <v>26</v>
      </c>
      <c r="F23" s="26" t="s">
        <v>40</v>
      </c>
      <c r="G23" s="26" t="s">
        <v>93</v>
      </c>
      <c r="H23" s="22" t="s">
        <v>6</v>
      </c>
      <c r="I23" s="25"/>
      <c r="J23" s="25"/>
      <c r="K23" s="25"/>
      <c r="L23" s="25"/>
      <c r="M23" s="194"/>
      <c r="N23" s="92" t="s">
        <v>12</v>
      </c>
      <c r="O23" s="194"/>
      <c r="P23" s="194"/>
      <c r="Q23" s="194"/>
      <c r="R23" s="194"/>
      <c r="S23" s="194"/>
      <c r="T23" s="20" t="s">
        <v>57</v>
      </c>
    </row>
    <row r="24" spans="1:21" s="8" customFormat="1" ht="74.25" customHeight="1" x14ac:dyDescent="0.25">
      <c r="A24" s="24" t="s">
        <v>34</v>
      </c>
      <c r="B24" s="25"/>
      <c r="C24" s="25"/>
      <c r="D24" s="25"/>
      <c r="E24" s="54" t="s">
        <v>26</v>
      </c>
      <c r="F24" s="26" t="s">
        <v>40</v>
      </c>
      <c r="G24" s="26" t="s">
        <v>38</v>
      </c>
      <c r="H24" s="22" t="s">
        <v>6</v>
      </c>
      <c r="I24" s="25"/>
      <c r="J24" s="25"/>
      <c r="K24" s="25"/>
      <c r="L24" s="25"/>
      <c r="M24" s="194"/>
      <c r="N24" s="92" t="s">
        <v>12</v>
      </c>
      <c r="O24" s="194"/>
      <c r="P24" s="194"/>
      <c r="Q24" s="194"/>
      <c r="R24" s="194"/>
      <c r="S24" s="194"/>
      <c r="T24" s="52" t="s">
        <v>57</v>
      </c>
      <c r="U24" s="85"/>
    </row>
    <row r="25" spans="1:21" s="8" customFormat="1" ht="74.25" customHeight="1" x14ac:dyDescent="0.25">
      <c r="A25" s="24" t="s">
        <v>94</v>
      </c>
      <c r="B25" s="25"/>
      <c r="C25" s="25"/>
      <c r="D25" s="25"/>
      <c r="E25" s="54" t="s">
        <v>26</v>
      </c>
      <c r="F25" s="20" t="s">
        <v>30</v>
      </c>
      <c r="G25" s="26" t="s">
        <v>95</v>
      </c>
      <c r="H25" s="22"/>
      <c r="I25" s="25"/>
      <c r="J25" s="25"/>
      <c r="K25" s="25"/>
      <c r="L25" s="22"/>
      <c r="M25" s="194"/>
      <c r="N25" s="194"/>
      <c r="O25" s="194"/>
      <c r="P25" s="92" t="s">
        <v>114</v>
      </c>
      <c r="Q25" s="194"/>
      <c r="R25" s="194"/>
      <c r="S25" s="194"/>
      <c r="T25" s="47" t="s">
        <v>60</v>
      </c>
    </row>
    <row r="26" spans="1:21" s="8" customFormat="1" ht="74.25" customHeight="1" x14ac:dyDescent="0.25">
      <c r="A26" s="24" t="s">
        <v>97</v>
      </c>
      <c r="B26" s="25"/>
      <c r="C26" s="25"/>
      <c r="D26" s="25"/>
      <c r="E26" s="54" t="s">
        <v>26</v>
      </c>
      <c r="F26" s="17" t="s">
        <v>30</v>
      </c>
      <c r="G26" s="26" t="s">
        <v>99</v>
      </c>
      <c r="H26" s="22"/>
      <c r="I26" s="25"/>
      <c r="J26" s="25"/>
      <c r="K26" s="25"/>
      <c r="L26" s="22"/>
      <c r="M26" s="194"/>
      <c r="N26" s="194"/>
      <c r="O26" s="194"/>
      <c r="P26" s="92" t="s">
        <v>114</v>
      </c>
      <c r="Q26" s="194"/>
      <c r="R26" s="194"/>
      <c r="S26" s="194"/>
      <c r="T26" s="53" t="s">
        <v>60</v>
      </c>
    </row>
    <row r="27" spans="1:21" s="8" customFormat="1" ht="74.25" customHeight="1" x14ac:dyDescent="0.25">
      <c r="A27" s="24" t="s">
        <v>98</v>
      </c>
      <c r="B27" s="25"/>
      <c r="C27" s="25"/>
      <c r="D27" s="25"/>
      <c r="E27" s="54" t="s">
        <v>26</v>
      </c>
      <c r="F27" s="20" t="s">
        <v>30</v>
      </c>
      <c r="G27" s="26" t="s">
        <v>39</v>
      </c>
      <c r="H27" s="22"/>
      <c r="I27" s="25"/>
      <c r="J27" s="25"/>
      <c r="K27" s="22"/>
      <c r="L27" s="25"/>
      <c r="M27" s="194"/>
      <c r="N27" s="92" t="s">
        <v>12</v>
      </c>
      <c r="O27" s="194"/>
      <c r="P27" s="194"/>
      <c r="Q27" s="92" t="s">
        <v>115</v>
      </c>
      <c r="R27" s="194"/>
      <c r="S27" s="194"/>
      <c r="T27" s="20" t="s">
        <v>61</v>
      </c>
    </row>
    <row r="28" spans="1:21" s="8" customFormat="1" ht="74.25" customHeight="1" x14ac:dyDescent="0.25">
      <c r="A28" s="24" t="s">
        <v>96</v>
      </c>
      <c r="B28" s="25"/>
      <c r="C28" s="25"/>
      <c r="D28" s="25"/>
      <c r="E28" s="54" t="s">
        <v>26</v>
      </c>
      <c r="F28" s="20" t="s">
        <v>30</v>
      </c>
      <c r="G28" s="26" t="s">
        <v>40</v>
      </c>
      <c r="H28" s="22"/>
      <c r="I28" s="25"/>
      <c r="J28" s="25"/>
      <c r="K28" s="25"/>
      <c r="L28" s="25"/>
      <c r="M28" s="194"/>
      <c r="N28" s="92" t="s">
        <v>12</v>
      </c>
      <c r="O28" s="194"/>
      <c r="P28" s="194"/>
      <c r="Q28" s="194"/>
      <c r="R28" s="194"/>
      <c r="S28" s="194"/>
      <c r="T28" s="20" t="s">
        <v>62</v>
      </c>
    </row>
    <row r="29" spans="1:21" s="8" customFormat="1" ht="74.25" customHeight="1" x14ac:dyDescent="0.25">
      <c r="A29" s="24" t="s">
        <v>100</v>
      </c>
      <c r="B29" s="25"/>
      <c r="C29" s="25"/>
      <c r="D29" s="25"/>
      <c r="E29" s="54" t="s">
        <v>26</v>
      </c>
      <c r="F29" s="20" t="s">
        <v>30</v>
      </c>
      <c r="G29" s="26" t="s">
        <v>99</v>
      </c>
      <c r="H29" s="22"/>
      <c r="I29" s="25"/>
      <c r="J29" s="25"/>
      <c r="K29" s="25"/>
      <c r="L29" s="25"/>
      <c r="M29" s="194"/>
      <c r="N29" s="92" t="s">
        <v>12</v>
      </c>
      <c r="O29" s="194"/>
      <c r="P29" s="194"/>
      <c r="Q29" s="194"/>
      <c r="R29" s="194"/>
      <c r="S29" s="194"/>
      <c r="T29" s="20" t="s">
        <v>63</v>
      </c>
    </row>
    <row r="30" spans="1:21" s="56" customFormat="1" ht="74.25" hidden="1" customHeight="1" x14ac:dyDescent="0.25">
      <c r="A30" s="71" t="s">
        <v>35</v>
      </c>
      <c r="B30" s="58"/>
      <c r="C30" s="58"/>
      <c r="D30" s="58"/>
      <c r="E30" s="55" t="s">
        <v>26</v>
      </c>
      <c r="F30" s="72" t="s">
        <v>30</v>
      </c>
      <c r="G30" s="73" t="s">
        <v>74</v>
      </c>
      <c r="H30" s="58"/>
      <c r="I30" s="58"/>
      <c r="J30" s="61"/>
      <c r="K30" s="58"/>
      <c r="L30" s="58"/>
      <c r="M30" s="195"/>
      <c r="N30" s="195"/>
      <c r="O30" s="195"/>
      <c r="P30" s="195"/>
      <c r="Q30" s="195"/>
      <c r="R30" s="195"/>
      <c r="S30" s="195"/>
      <c r="T30" s="62" t="s">
        <v>64</v>
      </c>
    </row>
    <row r="31" spans="1:21" s="56" customFormat="1" ht="74.25" hidden="1" customHeight="1" x14ac:dyDescent="0.25">
      <c r="A31" s="71" t="s">
        <v>36</v>
      </c>
      <c r="B31" s="58"/>
      <c r="C31" s="58"/>
      <c r="D31" s="58"/>
      <c r="E31" s="55" t="s">
        <v>26</v>
      </c>
      <c r="F31" s="72" t="s">
        <v>30</v>
      </c>
      <c r="G31" s="59" t="s">
        <v>41</v>
      </c>
      <c r="H31" s="58"/>
      <c r="I31" s="61"/>
      <c r="J31" s="61"/>
      <c r="K31" s="58"/>
      <c r="L31" s="58"/>
      <c r="M31" s="195"/>
      <c r="N31" s="195"/>
      <c r="O31" s="195"/>
      <c r="P31" s="195"/>
      <c r="Q31" s="195"/>
      <c r="R31" s="195"/>
      <c r="S31" s="195"/>
      <c r="T31" s="62" t="s">
        <v>65</v>
      </c>
    </row>
    <row r="32" spans="1:21" s="8" customFormat="1" ht="81.75" customHeight="1" x14ac:dyDescent="0.25">
      <c r="A32" s="27" t="s">
        <v>101</v>
      </c>
      <c r="B32" s="25"/>
      <c r="C32" s="25"/>
      <c r="D32" s="25"/>
      <c r="E32" s="54" t="s">
        <v>26</v>
      </c>
      <c r="F32" s="28" t="s">
        <v>30</v>
      </c>
      <c r="G32" s="26" t="s">
        <v>42</v>
      </c>
      <c r="H32" s="22"/>
      <c r="I32" s="25"/>
      <c r="J32" s="25"/>
      <c r="K32" s="25"/>
      <c r="L32" s="25"/>
      <c r="M32" s="194"/>
      <c r="N32" s="92" t="s">
        <v>12</v>
      </c>
      <c r="O32" s="194"/>
      <c r="P32" s="194"/>
      <c r="Q32" s="194"/>
      <c r="R32" s="194"/>
      <c r="S32" s="194"/>
      <c r="T32" s="20" t="s">
        <v>52</v>
      </c>
    </row>
    <row r="33" spans="1:21" s="8" customFormat="1" ht="74.25" customHeight="1" x14ac:dyDescent="0.25">
      <c r="A33" s="27" t="s">
        <v>102</v>
      </c>
      <c r="B33" s="25"/>
      <c r="C33" s="25"/>
      <c r="D33" s="25"/>
      <c r="E33" s="54" t="s">
        <v>26</v>
      </c>
      <c r="F33" s="28" t="s">
        <v>30</v>
      </c>
      <c r="G33" s="26" t="s">
        <v>42</v>
      </c>
      <c r="H33" s="22"/>
      <c r="I33" s="25"/>
      <c r="J33" s="25"/>
      <c r="K33" s="25"/>
      <c r="L33" s="25"/>
      <c r="M33" s="76"/>
      <c r="N33" s="92" t="s">
        <v>12</v>
      </c>
      <c r="O33" s="194"/>
      <c r="P33" s="194"/>
      <c r="Q33" s="194"/>
      <c r="R33" s="194"/>
      <c r="S33" s="194"/>
      <c r="T33" s="20" t="s">
        <v>58</v>
      </c>
    </row>
    <row r="34" spans="1:21" s="48" customFormat="1" ht="57.75" customHeight="1" x14ac:dyDescent="0.25">
      <c r="A34" s="24" t="s">
        <v>125</v>
      </c>
      <c r="B34" s="21"/>
      <c r="C34" s="21"/>
      <c r="D34" s="21"/>
      <c r="E34" s="54" t="s">
        <v>26</v>
      </c>
      <c r="F34" s="20" t="s">
        <v>88</v>
      </c>
      <c r="G34" s="20" t="s">
        <v>88</v>
      </c>
      <c r="H34" s="22"/>
      <c r="I34" s="21"/>
      <c r="J34" s="21"/>
      <c r="K34" s="21"/>
      <c r="L34" s="21"/>
      <c r="M34" s="77"/>
      <c r="N34" s="186"/>
      <c r="O34" s="92" t="s">
        <v>13</v>
      </c>
      <c r="P34" s="186"/>
      <c r="Q34" s="186"/>
      <c r="R34" s="186"/>
      <c r="S34" s="186"/>
      <c r="T34" s="53" t="s">
        <v>60</v>
      </c>
    </row>
    <row r="35" spans="1:21" s="48" customFormat="1" ht="57.75" customHeight="1" x14ac:dyDescent="0.25">
      <c r="A35" s="16" t="s">
        <v>109</v>
      </c>
      <c r="B35" s="21"/>
      <c r="C35" s="21"/>
      <c r="D35" s="21"/>
      <c r="E35" s="54" t="s">
        <v>26</v>
      </c>
      <c r="F35" s="20" t="s">
        <v>88</v>
      </c>
      <c r="G35" s="20" t="s">
        <v>88</v>
      </c>
      <c r="H35" s="22"/>
      <c r="I35" s="21"/>
      <c r="J35" s="21"/>
      <c r="K35" s="21"/>
      <c r="L35" s="21"/>
      <c r="M35" s="77"/>
      <c r="N35" s="186"/>
      <c r="O35" s="186"/>
      <c r="P35" s="186"/>
      <c r="Q35" s="186"/>
      <c r="R35" s="186"/>
      <c r="S35" s="92" t="s">
        <v>116</v>
      </c>
      <c r="T35" s="53" t="s">
        <v>60</v>
      </c>
      <c r="U35" s="84"/>
    </row>
    <row r="36" spans="1:21" s="8" customFormat="1" ht="64.5" customHeight="1" x14ac:dyDescent="0.25">
      <c r="A36" s="27" t="s">
        <v>37</v>
      </c>
      <c r="B36" s="25"/>
      <c r="C36" s="25"/>
      <c r="D36" s="25"/>
      <c r="E36" s="54" t="s">
        <v>26</v>
      </c>
      <c r="F36" s="28" t="s">
        <v>30</v>
      </c>
      <c r="G36" s="29" t="s">
        <v>103</v>
      </c>
      <c r="H36" s="25"/>
      <c r="I36" s="25"/>
      <c r="J36" s="25"/>
      <c r="K36" s="25"/>
      <c r="L36" s="25"/>
      <c r="M36" s="76"/>
      <c r="N36" s="194"/>
      <c r="O36" s="92" t="s">
        <v>13</v>
      </c>
      <c r="P36" s="194"/>
      <c r="Q36" s="194"/>
      <c r="R36" s="194"/>
      <c r="S36" s="194"/>
      <c r="T36" s="20" t="s">
        <v>58</v>
      </c>
    </row>
    <row r="37" spans="1:21" s="8" customFormat="1" ht="64.5" customHeight="1" x14ac:dyDescent="0.25">
      <c r="A37" s="27" t="s">
        <v>104</v>
      </c>
      <c r="B37" s="21"/>
      <c r="C37" s="21"/>
      <c r="D37" s="21"/>
      <c r="E37" s="54" t="s">
        <v>26</v>
      </c>
      <c r="F37" s="28" t="s">
        <v>30</v>
      </c>
      <c r="G37" s="29" t="s">
        <v>29</v>
      </c>
      <c r="H37" s="22"/>
      <c r="I37" s="25"/>
      <c r="J37" s="25"/>
      <c r="K37" s="22"/>
      <c r="L37" s="25"/>
      <c r="M37" s="76"/>
      <c r="N37" s="92" t="s">
        <v>12</v>
      </c>
      <c r="O37" s="194"/>
      <c r="P37" s="194"/>
      <c r="Q37" s="92" t="s">
        <v>115</v>
      </c>
      <c r="R37" s="194"/>
      <c r="S37" s="194"/>
      <c r="T37" s="20" t="s">
        <v>58</v>
      </c>
    </row>
    <row r="38" spans="1:21" s="8" customFormat="1" ht="74.25" customHeight="1" x14ac:dyDescent="0.25">
      <c r="A38" s="27" t="s">
        <v>105</v>
      </c>
      <c r="B38" s="51"/>
      <c r="C38" s="51"/>
      <c r="D38" s="51"/>
      <c r="E38" s="179" t="s">
        <v>26</v>
      </c>
      <c r="F38" s="28" t="s">
        <v>30</v>
      </c>
      <c r="G38" s="29" t="s">
        <v>29</v>
      </c>
      <c r="H38" s="180"/>
      <c r="I38" s="181"/>
      <c r="J38" s="181"/>
      <c r="K38" s="180"/>
      <c r="L38" s="181"/>
      <c r="M38" s="182"/>
      <c r="N38" s="196"/>
      <c r="O38" s="197" t="s">
        <v>13</v>
      </c>
      <c r="P38" s="196"/>
      <c r="Q38" s="196"/>
      <c r="R38" s="197" t="s">
        <v>128</v>
      </c>
      <c r="S38" s="196"/>
      <c r="T38" s="52" t="s">
        <v>58</v>
      </c>
      <c r="U38" s="88"/>
    </row>
    <row r="39" spans="1:21" ht="29.25" customHeight="1" x14ac:dyDescent="0.25">
      <c r="A39" s="232" t="s">
        <v>70</v>
      </c>
      <c r="B39" s="232"/>
      <c r="C39" s="232"/>
      <c r="D39" s="232"/>
      <c r="E39" s="232"/>
      <c r="F39" s="232"/>
      <c r="G39" s="232"/>
      <c r="H39" s="232"/>
      <c r="I39" s="232"/>
      <c r="J39" s="232"/>
      <c r="K39" s="232"/>
      <c r="L39" s="232"/>
      <c r="M39" s="232"/>
      <c r="N39" s="232"/>
      <c r="O39" s="232"/>
      <c r="P39" s="232"/>
      <c r="Q39" s="232"/>
      <c r="R39" s="232"/>
      <c r="S39" s="232"/>
      <c r="T39" s="232"/>
    </row>
    <row r="40" spans="1:21" ht="59.25" customHeight="1" x14ac:dyDescent="0.25">
      <c r="A40" s="183" t="s">
        <v>71</v>
      </c>
      <c r="B40" s="31"/>
      <c r="C40" s="31"/>
      <c r="D40" s="31"/>
      <c r="E40" s="89" t="s">
        <v>26</v>
      </c>
      <c r="F40" s="47" t="s">
        <v>30</v>
      </c>
      <c r="G40" s="47" t="s">
        <v>42</v>
      </c>
      <c r="H40" s="22"/>
      <c r="I40" s="22"/>
      <c r="J40" s="22"/>
      <c r="K40" s="22"/>
      <c r="L40" s="22"/>
      <c r="M40" s="92"/>
      <c r="N40" s="92"/>
      <c r="O40" s="92"/>
      <c r="P40" s="92"/>
      <c r="Q40" s="92"/>
      <c r="R40" s="92"/>
      <c r="S40" s="198"/>
      <c r="T40" s="184" t="s">
        <v>52</v>
      </c>
    </row>
    <row r="41" spans="1:21" ht="59.25" customHeight="1" x14ac:dyDescent="0.25">
      <c r="A41" s="183" t="s">
        <v>106</v>
      </c>
      <c r="B41" s="31"/>
      <c r="C41" s="31"/>
      <c r="D41" s="31"/>
      <c r="E41" s="89" t="s">
        <v>26</v>
      </c>
      <c r="F41" s="47" t="s">
        <v>30</v>
      </c>
      <c r="G41" s="184" t="s">
        <v>99</v>
      </c>
      <c r="H41" s="22"/>
      <c r="I41" s="185"/>
      <c r="J41" s="185"/>
      <c r="K41" s="185"/>
      <c r="L41" s="185"/>
      <c r="M41" s="186"/>
      <c r="N41" s="92" t="s">
        <v>12</v>
      </c>
      <c r="O41" s="199"/>
      <c r="P41" s="199"/>
      <c r="Q41" s="199"/>
      <c r="R41" s="199"/>
      <c r="S41" s="200"/>
      <c r="T41" s="47" t="s">
        <v>76</v>
      </c>
    </row>
    <row r="42" spans="1:21" s="74" customFormat="1" ht="59.25" hidden="1" customHeight="1" x14ac:dyDescent="0.25">
      <c r="A42" s="58" t="s">
        <v>72</v>
      </c>
      <c r="B42" s="187"/>
      <c r="C42" s="187"/>
      <c r="D42" s="187"/>
      <c r="E42" s="75" t="s">
        <v>26</v>
      </c>
      <c r="F42" s="188" t="s">
        <v>30</v>
      </c>
      <c r="G42" s="188" t="s">
        <v>103</v>
      </c>
      <c r="H42" s="61"/>
      <c r="I42" s="69"/>
      <c r="J42" s="69"/>
      <c r="K42" s="69"/>
      <c r="L42" s="69"/>
      <c r="M42" s="189"/>
      <c r="N42" s="189"/>
      <c r="O42" s="201"/>
      <c r="P42" s="201"/>
      <c r="Q42" s="201"/>
      <c r="R42" s="201"/>
      <c r="S42" s="202"/>
      <c r="T42" s="188" t="s">
        <v>77</v>
      </c>
    </row>
    <row r="43" spans="1:21" ht="59.25" customHeight="1" x14ac:dyDescent="0.25">
      <c r="A43" s="190" t="s">
        <v>122</v>
      </c>
      <c r="B43" s="31"/>
      <c r="C43" s="31"/>
      <c r="D43" s="31"/>
      <c r="E43" s="90" t="s">
        <v>26</v>
      </c>
      <c r="F43" s="191" t="s">
        <v>30</v>
      </c>
      <c r="G43" s="47" t="s">
        <v>74</v>
      </c>
      <c r="H43" s="22"/>
      <c r="I43" s="185"/>
      <c r="J43" s="185"/>
      <c r="K43" s="185"/>
      <c r="L43" s="185"/>
      <c r="M43" s="186"/>
      <c r="N43" s="186"/>
      <c r="O43" s="199"/>
      <c r="P43" s="199"/>
      <c r="Q43" s="199"/>
      <c r="R43" s="92" t="s">
        <v>123</v>
      </c>
      <c r="S43" s="92" t="s">
        <v>124</v>
      </c>
      <c r="T43" s="192" t="s">
        <v>61</v>
      </c>
    </row>
    <row r="44" spans="1:21" ht="59.25" customHeight="1" x14ac:dyDescent="0.25">
      <c r="A44" s="183" t="s">
        <v>107</v>
      </c>
      <c r="B44" s="31"/>
      <c r="C44" s="31"/>
      <c r="D44" s="31"/>
      <c r="E44" s="89" t="s">
        <v>26</v>
      </c>
      <c r="F44" s="47" t="s">
        <v>30</v>
      </c>
      <c r="G44" s="47" t="s">
        <v>108</v>
      </c>
      <c r="H44" s="22"/>
      <c r="I44" s="25"/>
      <c r="J44" s="25"/>
      <c r="K44" s="22"/>
      <c r="L44" s="25"/>
      <c r="M44" s="194"/>
      <c r="N44" s="92" t="s">
        <v>12</v>
      </c>
      <c r="O44" s="194"/>
      <c r="P44" s="194"/>
      <c r="Q44" s="92" t="s">
        <v>115</v>
      </c>
      <c r="R44" s="194"/>
      <c r="S44" s="89"/>
      <c r="T44" s="47" t="s">
        <v>78</v>
      </c>
    </row>
    <row r="45" spans="1:21" ht="59.25" customHeight="1" x14ac:dyDescent="0.25">
      <c r="A45" s="183" t="s">
        <v>73</v>
      </c>
      <c r="B45" s="31"/>
      <c r="C45" s="31"/>
      <c r="D45" s="31"/>
      <c r="E45" s="89" t="s">
        <v>26</v>
      </c>
      <c r="F45" s="47" t="s">
        <v>30</v>
      </c>
      <c r="G45" s="47" t="s">
        <v>75</v>
      </c>
      <c r="H45" s="25"/>
      <c r="I45" s="25"/>
      <c r="J45" s="25"/>
      <c r="K45" s="25"/>
      <c r="L45" s="25"/>
      <c r="M45" s="194"/>
      <c r="N45" s="194"/>
      <c r="O45" s="194"/>
      <c r="P45" s="194"/>
      <c r="Q45" s="92" t="s">
        <v>115</v>
      </c>
      <c r="R45" s="194"/>
      <c r="S45" s="89"/>
      <c r="T45" s="47" t="s">
        <v>52</v>
      </c>
    </row>
    <row r="46" spans="1:21" ht="85.5" customHeight="1" x14ac:dyDescent="0.25">
      <c r="A46" s="183" t="s">
        <v>120</v>
      </c>
      <c r="B46" s="31"/>
      <c r="C46" s="31"/>
      <c r="D46" s="31"/>
      <c r="E46" s="89" t="s">
        <v>26</v>
      </c>
      <c r="F46" s="47" t="s">
        <v>30</v>
      </c>
      <c r="G46" s="47" t="s">
        <v>129</v>
      </c>
      <c r="H46" s="22"/>
      <c r="I46" s="22"/>
      <c r="J46" s="22"/>
      <c r="K46" s="22"/>
      <c r="L46" s="22"/>
      <c r="M46" s="92"/>
      <c r="N46" s="92"/>
      <c r="O46" s="92"/>
      <c r="P46" s="92"/>
      <c r="Q46" s="92"/>
      <c r="R46" s="92"/>
      <c r="S46" s="198"/>
      <c r="T46" s="47" t="s">
        <v>52</v>
      </c>
    </row>
    <row r="47" spans="1:21" ht="57" customHeight="1" x14ac:dyDescent="0.25">
      <c r="A47" s="25" t="s">
        <v>112</v>
      </c>
      <c r="B47" s="31"/>
      <c r="C47" s="31"/>
      <c r="D47" s="31"/>
      <c r="E47" s="89" t="s">
        <v>26</v>
      </c>
      <c r="F47" s="47" t="s">
        <v>88</v>
      </c>
      <c r="G47" s="47" t="s">
        <v>88</v>
      </c>
      <c r="H47" s="22"/>
      <c r="I47" s="25"/>
      <c r="J47" s="25"/>
      <c r="K47" s="22"/>
      <c r="L47" s="25"/>
      <c r="M47" s="194"/>
      <c r="N47" s="194"/>
      <c r="O47" s="194"/>
      <c r="P47" s="194"/>
      <c r="Q47" s="92" t="s">
        <v>117</v>
      </c>
      <c r="R47" s="186"/>
      <c r="S47" s="185"/>
      <c r="T47" s="47" t="s">
        <v>57</v>
      </c>
      <c r="U47" s="87"/>
    </row>
    <row r="48" spans="1:21" ht="57" customHeight="1" x14ac:dyDescent="0.25">
      <c r="A48" s="25" t="s">
        <v>175</v>
      </c>
      <c r="B48" s="31"/>
      <c r="C48" s="31"/>
      <c r="D48" s="31"/>
      <c r="E48" s="89" t="s">
        <v>26</v>
      </c>
      <c r="F48" s="47" t="s">
        <v>176</v>
      </c>
      <c r="G48" s="47" t="s">
        <v>176</v>
      </c>
      <c r="H48" s="22"/>
      <c r="I48" s="25"/>
      <c r="J48" s="25"/>
      <c r="K48" s="22"/>
      <c r="L48" s="25"/>
      <c r="M48" s="92"/>
      <c r="N48" s="92"/>
      <c r="O48" s="92"/>
      <c r="P48" s="92"/>
      <c r="Q48" s="92"/>
      <c r="R48" s="92"/>
      <c r="S48" s="198"/>
      <c r="T48" s="47" t="s">
        <v>57</v>
      </c>
      <c r="U48" s="87"/>
    </row>
    <row r="49" spans="1:21" s="48" customFormat="1" ht="63.75" customHeight="1" x14ac:dyDescent="0.25">
      <c r="A49" s="183" t="s">
        <v>110</v>
      </c>
      <c r="B49" s="21"/>
      <c r="C49" s="21"/>
      <c r="D49" s="21"/>
      <c r="E49" s="89" t="s">
        <v>26</v>
      </c>
      <c r="F49" s="47" t="s">
        <v>66</v>
      </c>
      <c r="G49" s="47" t="s">
        <v>66</v>
      </c>
      <c r="H49" s="22"/>
      <c r="I49" s="25"/>
      <c r="J49" s="25"/>
      <c r="K49" s="22"/>
      <c r="L49" s="25"/>
      <c r="M49" s="194"/>
      <c r="N49" s="92" t="s">
        <v>12</v>
      </c>
      <c r="O49" s="194"/>
      <c r="P49" s="194"/>
      <c r="Q49" s="92" t="s">
        <v>115</v>
      </c>
      <c r="R49" s="194"/>
      <c r="S49" s="89"/>
      <c r="T49" s="193" t="s">
        <v>67</v>
      </c>
    </row>
    <row r="50" spans="1:21" s="8" customFormat="1" ht="28.5" customHeight="1" x14ac:dyDescent="0.25">
      <c r="A50" s="229" t="s">
        <v>87</v>
      </c>
      <c r="B50" s="230"/>
      <c r="C50" s="230"/>
      <c r="D50" s="230"/>
      <c r="E50" s="230"/>
      <c r="F50" s="230"/>
      <c r="G50" s="230"/>
      <c r="H50" s="230"/>
      <c r="I50" s="230"/>
      <c r="J50" s="230"/>
      <c r="K50" s="230"/>
      <c r="L50" s="230"/>
      <c r="M50" s="230"/>
      <c r="N50" s="230"/>
      <c r="O50" s="230"/>
      <c r="P50" s="230"/>
      <c r="Q50" s="230"/>
      <c r="R50" s="230"/>
      <c r="S50" s="230"/>
      <c r="T50" s="231"/>
    </row>
    <row r="51" spans="1:21" ht="48" customHeight="1" x14ac:dyDescent="0.25">
      <c r="A51" s="34" t="s">
        <v>86</v>
      </c>
      <c r="B51" s="32"/>
      <c r="C51" s="32"/>
      <c r="D51" s="32"/>
      <c r="E51" s="49" t="s">
        <v>26</v>
      </c>
      <c r="F51" s="20" t="s">
        <v>30</v>
      </c>
      <c r="G51" s="33" t="s">
        <v>38</v>
      </c>
      <c r="H51" s="22"/>
      <c r="I51" s="25"/>
      <c r="J51" s="25"/>
      <c r="K51" s="22"/>
      <c r="L51" s="25"/>
      <c r="M51" s="76"/>
      <c r="N51" s="76"/>
      <c r="O51" s="92" t="s">
        <v>174</v>
      </c>
      <c r="P51" s="76"/>
      <c r="Q51" s="76"/>
      <c r="R51" s="92" t="s">
        <v>123</v>
      </c>
      <c r="S51" s="25"/>
      <c r="T51" s="35"/>
      <c r="U51" s="86"/>
    </row>
    <row r="52" spans="1:21" ht="42.75" customHeight="1" x14ac:dyDescent="0.25">
      <c r="A52" s="233" t="s">
        <v>21</v>
      </c>
      <c r="B52" s="234"/>
      <c r="C52" s="234"/>
      <c r="D52" s="234"/>
      <c r="E52" s="234"/>
      <c r="F52" s="234"/>
      <c r="G52" s="234"/>
      <c r="H52" s="234"/>
      <c r="I52" s="234"/>
      <c r="J52" s="234"/>
      <c r="K52" s="234"/>
      <c r="L52" s="234"/>
      <c r="M52" s="234"/>
      <c r="N52" s="234"/>
      <c r="O52" s="234"/>
      <c r="P52" s="234"/>
      <c r="Q52" s="234"/>
      <c r="R52" s="234"/>
      <c r="S52" s="234"/>
      <c r="T52" s="235"/>
    </row>
    <row r="53" spans="1:21" ht="45.75" customHeight="1" x14ac:dyDescent="0.25">
      <c r="A53" s="30" t="s">
        <v>43</v>
      </c>
      <c r="B53" s="25"/>
      <c r="C53" s="25"/>
      <c r="D53" s="25"/>
      <c r="E53" s="49" t="s">
        <v>26</v>
      </c>
      <c r="F53" s="20" t="s">
        <v>30</v>
      </c>
      <c r="G53" s="20" t="s">
        <v>30</v>
      </c>
      <c r="H53" s="25"/>
      <c r="I53" s="25"/>
      <c r="J53" s="25"/>
      <c r="K53" s="25"/>
      <c r="L53" s="25"/>
      <c r="M53" s="25"/>
      <c r="N53" s="25"/>
      <c r="O53" s="25"/>
      <c r="P53" s="25"/>
      <c r="Q53" s="25"/>
      <c r="R53" s="25"/>
      <c r="S53" s="25"/>
      <c r="T53" s="23" t="s">
        <v>69</v>
      </c>
    </row>
    <row r="54" spans="1:21" ht="45.75" customHeight="1" x14ac:dyDescent="0.25">
      <c r="A54" s="30" t="s">
        <v>44</v>
      </c>
      <c r="B54" s="49" t="s">
        <v>26</v>
      </c>
      <c r="C54" s="25"/>
      <c r="D54" s="25"/>
      <c r="E54" s="25"/>
      <c r="F54" s="20" t="s">
        <v>30</v>
      </c>
      <c r="G54" s="20" t="s">
        <v>30</v>
      </c>
      <c r="H54" s="25"/>
      <c r="I54" s="25"/>
      <c r="J54" s="25"/>
      <c r="K54" s="25"/>
      <c r="L54" s="25"/>
      <c r="M54" s="25"/>
      <c r="N54" s="25"/>
      <c r="O54" s="25"/>
      <c r="P54" s="25"/>
      <c r="Q54" s="25"/>
      <c r="R54" s="25"/>
      <c r="S54" s="25"/>
      <c r="T54" s="23" t="s">
        <v>118</v>
      </c>
    </row>
    <row r="55" spans="1:21" ht="45.75" customHeight="1" x14ac:dyDescent="0.25">
      <c r="A55" s="30" t="s">
        <v>89</v>
      </c>
      <c r="B55" s="25"/>
      <c r="C55" s="49" t="s">
        <v>26</v>
      </c>
      <c r="D55" s="25"/>
      <c r="E55" s="25"/>
      <c r="F55" s="20" t="s">
        <v>84</v>
      </c>
      <c r="G55" s="20" t="s">
        <v>84</v>
      </c>
      <c r="H55" s="25"/>
      <c r="I55" s="25"/>
      <c r="J55" s="25"/>
      <c r="K55" s="25"/>
      <c r="L55" s="25"/>
      <c r="M55" s="25"/>
      <c r="N55" s="25"/>
      <c r="O55" s="25"/>
      <c r="P55" s="25"/>
      <c r="Q55" s="25"/>
      <c r="R55" s="25"/>
      <c r="S55" s="25"/>
      <c r="T55" s="23" t="s">
        <v>118</v>
      </c>
    </row>
    <row r="56" spans="1:21" ht="45.75" customHeight="1" x14ac:dyDescent="0.25">
      <c r="A56" s="30" t="s">
        <v>90</v>
      </c>
      <c r="B56" s="25"/>
      <c r="C56" s="49" t="s">
        <v>26</v>
      </c>
      <c r="D56" s="25"/>
      <c r="E56" s="25"/>
      <c r="F56" s="20" t="s">
        <v>84</v>
      </c>
      <c r="G56" s="20" t="s">
        <v>84</v>
      </c>
      <c r="H56" s="25"/>
      <c r="I56" s="25"/>
      <c r="J56" s="25"/>
      <c r="K56" s="25"/>
      <c r="L56" s="25"/>
      <c r="M56" s="25"/>
      <c r="N56" s="25"/>
      <c r="O56" s="25"/>
      <c r="P56" s="25"/>
      <c r="Q56" s="25"/>
      <c r="R56" s="25"/>
      <c r="S56" s="25"/>
      <c r="T56" s="23" t="s">
        <v>118</v>
      </c>
    </row>
    <row r="57" spans="1:21" ht="45.75" customHeight="1" x14ac:dyDescent="0.25">
      <c r="A57" s="30" t="s">
        <v>45</v>
      </c>
      <c r="B57" s="21"/>
      <c r="C57" s="21"/>
      <c r="D57" s="21"/>
      <c r="E57" s="49" t="s">
        <v>26</v>
      </c>
      <c r="F57" s="20" t="s">
        <v>84</v>
      </c>
      <c r="G57" s="20" t="s">
        <v>103</v>
      </c>
      <c r="H57" s="22"/>
      <c r="I57" s="22"/>
      <c r="J57" s="22"/>
      <c r="K57" s="22"/>
      <c r="L57" s="22"/>
      <c r="M57" s="22"/>
      <c r="N57" s="22"/>
      <c r="O57" s="22"/>
      <c r="P57" s="22"/>
      <c r="Q57" s="22"/>
      <c r="R57" s="22"/>
      <c r="S57" s="22"/>
      <c r="T57" s="23" t="s">
        <v>118</v>
      </c>
    </row>
    <row r="58" spans="1:21" ht="29.25" customHeight="1" x14ac:dyDescent="0.25">
      <c r="A58" s="233" t="s">
        <v>22</v>
      </c>
      <c r="B58" s="234"/>
      <c r="C58" s="234"/>
      <c r="D58" s="234"/>
      <c r="E58" s="234"/>
      <c r="F58" s="234"/>
      <c r="G58" s="234"/>
      <c r="H58" s="234"/>
      <c r="I58" s="234"/>
      <c r="J58" s="234"/>
      <c r="K58" s="234"/>
      <c r="L58" s="234"/>
      <c r="M58" s="234"/>
      <c r="N58" s="234"/>
      <c r="O58" s="234"/>
      <c r="P58" s="234"/>
      <c r="Q58" s="234"/>
      <c r="R58" s="234"/>
      <c r="S58" s="234"/>
      <c r="T58" s="235"/>
    </row>
    <row r="59" spans="1:21" ht="42" customHeight="1" x14ac:dyDescent="0.25">
      <c r="A59" s="25" t="s">
        <v>46</v>
      </c>
      <c r="B59" s="21"/>
      <c r="C59" s="21"/>
      <c r="D59" s="21"/>
      <c r="E59" s="11" t="s">
        <v>26</v>
      </c>
      <c r="F59" s="47" t="s">
        <v>30</v>
      </c>
      <c r="G59" s="47" t="s">
        <v>38</v>
      </c>
      <c r="H59" s="22"/>
      <c r="I59" s="25"/>
      <c r="J59" s="25"/>
      <c r="K59" s="22"/>
      <c r="L59" s="25"/>
      <c r="M59" s="76"/>
      <c r="N59" s="76"/>
      <c r="O59" s="194"/>
      <c r="P59" s="92" t="s">
        <v>119</v>
      </c>
      <c r="Q59" s="194"/>
      <c r="R59" s="194"/>
      <c r="S59" s="92" t="s">
        <v>124</v>
      </c>
      <c r="T59" s="31"/>
      <c r="U59" s="86"/>
    </row>
    <row r="60" spans="1:21" ht="42" customHeight="1" x14ac:dyDescent="0.25">
      <c r="A60" s="25" t="s">
        <v>85</v>
      </c>
      <c r="B60" s="21"/>
      <c r="C60" s="21"/>
      <c r="D60" s="21"/>
      <c r="E60" s="11" t="s">
        <v>26</v>
      </c>
      <c r="F60" s="47" t="s">
        <v>30</v>
      </c>
      <c r="G60" s="47" t="s">
        <v>111</v>
      </c>
      <c r="H60" s="22"/>
      <c r="I60" s="25"/>
      <c r="J60" s="25"/>
      <c r="K60" s="22"/>
      <c r="L60" s="25"/>
      <c r="M60" s="76"/>
      <c r="N60" s="76"/>
      <c r="O60" s="194"/>
      <c r="P60" s="92" t="s">
        <v>119</v>
      </c>
      <c r="Q60" s="92" t="s">
        <v>115</v>
      </c>
      <c r="R60" s="92" t="s">
        <v>128</v>
      </c>
      <c r="S60" s="89"/>
      <c r="T60" s="31"/>
    </row>
    <row r="61" spans="1:21" ht="18" customHeight="1" thickBot="1" x14ac:dyDescent="0.3">
      <c r="A61" s="36"/>
      <c r="B61" s="37"/>
      <c r="C61" s="37"/>
      <c r="D61" s="37"/>
      <c r="E61" s="37"/>
      <c r="F61" s="38"/>
      <c r="G61" s="38"/>
      <c r="H61" s="38"/>
      <c r="I61" s="38"/>
      <c r="J61" s="38"/>
      <c r="K61" s="38"/>
      <c r="L61" s="38"/>
      <c r="M61" s="38"/>
      <c r="N61" s="39"/>
      <c r="O61" s="37"/>
      <c r="P61" s="37"/>
      <c r="Q61" s="37"/>
      <c r="R61" s="37"/>
      <c r="S61" s="37"/>
      <c r="T61" s="37"/>
    </row>
    <row r="62" spans="1:21" ht="189" customHeight="1" thickBot="1" x14ac:dyDescent="0.3">
      <c r="A62" s="226" t="s">
        <v>25</v>
      </c>
      <c r="B62" s="227"/>
      <c r="C62" s="227"/>
      <c r="D62" s="227"/>
      <c r="E62" s="227"/>
      <c r="F62" s="228"/>
      <c r="G62" s="226" t="s">
        <v>24</v>
      </c>
      <c r="H62" s="227"/>
      <c r="I62" s="227"/>
      <c r="J62" s="227"/>
      <c r="K62" s="227"/>
      <c r="L62" s="227"/>
      <c r="M62" s="227"/>
      <c r="N62" s="227"/>
      <c r="O62" s="227"/>
      <c r="P62" s="227"/>
      <c r="Q62" s="227"/>
      <c r="R62" s="227"/>
      <c r="S62" s="227"/>
      <c r="T62" s="228"/>
    </row>
    <row r="63" spans="1:21" ht="18" customHeight="1" x14ac:dyDescent="0.25">
      <c r="A63" s="40"/>
      <c r="B63" s="37"/>
      <c r="C63" s="37"/>
      <c r="D63" s="37"/>
      <c r="E63" s="37"/>
      <c r="F63" s="41"/>
      <c r="G63" s="40"/>
      <c r="H63" s="40"/>
      <c r="I63" s="40"/>
      <c r="J63" s="40"/>
      <c r="K63" s="40"/>
      <c r="L63" s="40"/>
      <c r="M63" s="40"/>
      <c r="N63" s="40"/>
      <c r="O63" s="40"/>
      <c r="P63" s="40"/>
      <c r="Q63" s="40"/>
      <c r="R63" s="40"/>
      <c r="S63" s="40"/>
      <c r="T63" s="42"/>
    </row>
    <row r="64" spans="1:21" ht="18" customHeight="1" x14ac:dyDescent="0.25">
      <c r="A64" s="40"/>
      <c r="B64" s="37"/>
      <c r="C64" s="37"/>
      <c r="D64" s="37"/>
      <c r="E64" s="37"/>
      <c r="F64" s="41"/>
      <c r="G64" s="41"/>
      <c r="H64" s="41"/>
      <c r="I64" s="41"/>
      <c r="J64" s="41"/>
      <c r="K64" s="41"/>
      <c r="L64" s="41"/>
      <c r="M64" s="41"/>
      <c r="N64" s="43"/>
      <c r="O64" s="42"/>
      <c r="P64" s="42"/>
      <c r="Q64" s="42"/>
      <c r="R64" s="42"/>
      <c r="S64" s="42"/>
      <c r="T64" s="42"/>
    </row>
    <row r="68" spans="5:18" ht="18" customHeight="1" x14ac:dyDescent="0.25">
      <c r="E68" s="225"/>
      <c r="F68" s="225"/>
      <c r="G68" s="225"/>
      <c r="H68" s="225"/>
      <c r="I68" s="225"/>
      <c r="J68" s="225"/>
      <c r="K68" s="225"/>
      <c r="L68" s="225"/>
      <c r="M68" s="225"/>
      <c r="N68" s="225"/>
      <c r="O68" s="225"/>
      <c r="P68" s="225"/>
      <c r="Q68" s="225"/>
      <c r="R68" s="225"/>
    </row>
  </sheetData>
  <sheetProtection algorithmName="SHA-512" hashValue="oMPFKzWzMoPT3DLhqRR8tgeVyzIvXn8XJ+GCtwrPVq+HTrYLTm6RBlEOac9GW/PHdfzydgpRJ2bz3zoNC9iPjw==" saltValue="EK10Doeio5/8u7I8Vlr99A==" spinCount="100000" sheet="1" objects="1" scenarios="1"/>
  <mergeCells count="34">
    <mergeCell ref="A10:T10"/>
    <mergeCell ref="A15:T15"/>
    <mergeCell ref="E68:R68"/>
    <mergeCell ref="G62:T62"/>
    <mergeCell ref="A62:F62"/>
    <mergeCell ref="A50:T50"/>
    <mergeCell ref="A39:T39"/>
    <mergeCell ref="A58:T58"/>
    <mergeCell ref="A52:T52"/>
    <mergeCell ref="A19:T19"/>
    <mergeCell ref="O8:O9"/>
    <mergeCell ref="P8:P9"/>
    <mergeCell ref="N8:N9"/>
    <mergeCell ref="F8:F9"/>
    <mergeCell ref="A7:S7"/>
    <mergeCell ref="H8:H9"/>
    <mergeCell ref="B8:E8"/>
    <mergeCell ref="J8:J9"/>
    <mergeCell ref="B1:T1"/>
    <mergeCell ref="A2:T2"/>
    <mergeCell ref="I8:I9"/>
    <mergeCell ref="Q8:Q9"/>
    <mergeCell ref="R8:R9"/>
    <mergeCell ref="S8:S9"/>
    <mergeCell ref="A8:A9"/>
    <mergeCell ref="K8:K9"/>
    <mergeCell ref="L8:L9"/>
    <mergeCell ref="M8:M9"/>
    <mergeCell ref="T8:T9"/>
    <mergeCell ref="A3:T3"/>
    <mergeCell ref="A4:T4"/>
    <mergeCell ref="A5:T5"/>
    <mergeCell ref="A6:T6"/>
    <mergeCell ref="G8:G9"/>
  </mergeCells>
  <printOptions horizontalCentered="1"/>
  <pageMargins left="0.70866141732283472" right="0.70866141732283472" top="0.74803149606299213" bottom="0.74803149606299213" header="0.31496062992125984" footer="0.31496062992125984"/>
  <pageSetup scale="40" fitToHeight="0" orientation="landscape" r:id="rId1"/>
  <headerFooter>
    <oddFooter>&amp;L&amp;"Arial Narrow,Normal"&amp;8Código: E1-FO-01
Versión: 03&amp;C&amp;"Arial Narrow,Normal"&amp;8Vigencia: 24/08/2018&amp;R&amp;"Arial Narrow,Normal"&amp;8Página: &amp;P de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10"/>
  <sheetViews>
    <sheetView topLeftCell="A4" zoomScale="90" zoomScaleNormal="90" workbookViewId="0">
      <selection activeCell="K78" sqref="K78"/>
    </sheetView>
  </sheetViews>
  <sheetFormatPr baseColWidth="10" defaultColWidth="0" defaultRowHeight="12.75" x14ac:dyDescent="0.2"/>
  <cols>
    <col min="1" max="1" width="2.42578125" style="93" customWidth="1"/>
    <col min="2" max="2" width="4.140625" style="93" customWidth="1"/>
    <col min="3" max="3" width="43.28515625" style="94" customWidth="1"/>
    <col min="4" max="4" width="11.7109375" style="93" customWidth="1"/>
    <col min="5" max="5" width="7.85546875" style="93" customWidth="1"/>
    <col min="6" max="7" width="10.140625" style="93" customWidth="1"/>
    <col min="8" max="8" width="7" style="93" customWidth="1"/>
    <col min="9" max="9" width="15.140625" style="93" customWidth="1"/>
    <col min="10" max="10" width="19.42578125" style="93" customWidth="1"/>
    <col min="11" max="11" width="14.85546875" style="93" customWidth="1"/>
    <col min="12" max="12" width="12.140625" style="93" customWidth="1"/>
    <col min="13" max="13" width="14.42578125" style="93" customWidth="1"/>
    <col min="14" max="14" width="17.28515625" style="93" customWidth="1"/>
    <col min="15" max="15" width="10.7109375" style="93" customWidth="1"/>
    <col min="16" max="17" width="16.42578125" style="93" customWidth="1"/>
    <col min="18" max="18" width="33" style="95" bestFit="1" customWidth="1"/>
    <col min="19" max="19" width="4.140625" style="93" customWidth="1"/>
    <col min="20" max="20" width="3.42578125" style="93" customWidth="1"/>
    <col min="21" max="24" width="0" style="93" hidden="1" customWidth="1"/>
    <col min="25" max="16384" width="9.140625" style="93" hidden="1"/>
  </cols>
  <sheetData>
    <row r="1" spans="2:19" ht="13.5" thickBot="1" x14ac:dyDescent="0.25"/>
    <row r="2" spans="2:19" ht="15" customHeight="1" x14ac:dyDescent="0.2">
      <c r="B2" s="96"/>
      <c r="C2" s="236" t="s">
        <v>133</v>
      </c>
      <c r="D2" s="237"/>
      <c r="E2" s="237"/>
      <c r="F2" s="237"/>
      <c r="G2" s="237"/>
      <c r="H2" s="237"/>
      <c r="I2" s="237"/>
      <c r="J2" s="237"/>
      <c r="K2" s="237"/>
      <c r="L2" s="237"/>
      <c r="M2" s="237"/>
      <c r="N2" s="237"/>
      <c r="O2" s="237"/>
      <c r="P2" s="237"/>
      <c r="Q2" s="237"/>
      <c r="R2" s="237"/>
      <c r="S2" s="238"/>
    </row>
    <row r="3" spans="2:19" ht="13.5" thickBot="1" x14ac:dyDescent="0.25">
      <c r="B3" s="97"/>
      <c r="C3" s="239"/>
      <c r="D3" s="240"/>
      <c r="E3" s="240"/>
      <c r="F3" s="240"/>
      <c r="G3" s="240"/>
      <c r="H3" s="240"/>
      <c r="I3" s="240"/>
      <c r="J3" s="240"/>
      <c r="K3" s="240"/>
      <c r="L3" s="240"/>
      <c r="M3" s="240"/>
      <c r="N3" s="240"/>
      <c r="O3" s="240"/>
      <c r="P3" s="240"/>
      <c r="Q3" s="240"/>
      <c r="R3" s="240"/>
      <c r="S3" s="241"/>
    </row>
    <row r="4" spans="2:19" ht="15" customHeight="1" x14ac:dyDescent="0.2">
      <c r="B4" s="97"/>
      <c r="C4" s="242" t="s">
        <v>134</v>
      </c>
      <c r="D4" s="243"/>
      <c r="E4" s="243"/>
      <c r="F4" s="243"/>
      <c r="G4" s="243"/>
      <c r="H4" s="243"/>
      <c r="I4" s="243"/>
      <c r="J4" s="243"/>
      <c r="K4" s="243"/>
      <c r="L4" s="243"/>
      <c r="M4" s="243"/>
      <c r="N4" s="243"/>
      <c r="O4" s="243"/>
      <c r="P4" s="243"/>
      <c r="Q4" s="243"/>
      <c r="R4" s="243"/>
      <c r="S4" s="244"/>
    </row>
    <row r="5" spans="2:19" ht="13.5" thickBot="1" x14ac:dyDescent="0.25">
      <c r="B5" s="97"/>
      <c r="C5" s="245"/>
      <c r="D5" s="246"/>
      <c r="E5" s="246"/>
      <c r="F5" s="246"/>
      <c r="G5" s="246"/>
      <c r="H5" s="246"/>
      <c r="I5" s="246"/>
      <c r="J5" s="246"/>
      <c r="K5" s="246"/>
      <c r="L5" s="246"/>
      <c r="M5" s="246"/>
      <c r="N5" s="246"/>
      <c r="O5" s="246"/>
      <c r="P5" s="246"/>
      <c r="Q5" s="246"/>
      <c r="R5" s="246"/>
      <c r="S5" s="247"/>
    </row>
    <row r="6" spans="2:19" ht="12.75" customHeight="1" thickBot="1" x14ac:dyDescent="0.25">
      <c r="B6" s="248" t="s">
        <v>135</v>
      </c>
      <c r="C6" s="249"/>
      <c r="D6" s="249" t="s">
        <v>136</v>
      </c>
      <c r="E6" s="249"/>
      <c r="F6" s="249"/>
      <c r="G6" s="249"/>
      <c r="H6" s="249"/>
      <c r="I6" s="249"/>
      <c r="J6" s="249"/>
      <c r="K6" s="249"/>
      <c r="L6" s="249"/>
      <c r="M6" s="249"/>
      <c r="N6" s="249"/>
      <c r="O6" s="250" t="s">
        <v>137</v>
      </c>
      <c r="P6" s="250"/>
      <c r="Q6" s="250"/>
      <c r="R6" s="250"/>
      <c r="S6" s="251"/>
    </row>
    <row r="7" spans="2:19" ht="8.1" customHeight="1" thickBot="1" x14ac:dyDescent="0.25">
      <c r="B7" s="98"/>
      <c r="C7" s="99"/>
      <c r="D7" s="100"/>
      <c r="E7" s="100"/>
      <c r="F7" s="100"/>
      <c r="G7" s="100"/>
      <c r="H7" s="100"/>
      <c r="I7" s="100"/>
      <c r="J7" s="100"/>
      <c r="K7" s="100"/>
      <c r="L7" s="100"/>
      <c r="M7" s="100"/>
      <c r="N7" s="100"/>
      <c r="O7" s="100"/>
      <c r="P7" s="100"/>
      <c r="Q7" s="100"/>
      <c r="R7" s="101"/>
      <c r="S7" s="102"/>
    </row>
    <row r="8" spans="2:19" ht="15.75" thickBot="1" x14ac:dyDescent="0.25">
      <c r="B8" s="103"/>
      <c r="C8" s="104"/>
      <c r="D8" s="104"/>
      <c r="E8" s="104"/>
      <c r="F8" s="104"/>
      <c r="G8" s="104"/>
      <c r="H8" s="104"/>
      <c r="I8" s="104"/>
      <c r="J8" s="104"/>
      <c r="K8" s="104"/>
      <c r="L8" s="104"/>
      <c r="M8" s="104"/>
      <c r="N8" s="104"/>
      <c r="O8" s="104"/>
      <c r="P8" s="104"/>
      <c r="Q8" s="104"/>
      <c r="R8" s="104"/>
      <c r="S8" s="105"/>
    </row>
    <row r="9" spans="2:19" ht="15.75" thickBot="1" x14ac:dyDescent="0.3">
      <c r="B9" s="98"/>
      <c r="C9" s="106"/>
      <c r="D9" s="100"/>
      <c r="E9" s="100"/>
      <c r="F9" s="100"/>
      <c r="G9" s="100"/>
      <c r="H9" s="100"/>
      <c r="I9" s="100"/>
      <c r="J9" s="100"/>
      <c r="K9" s="100"/>
      <c r="L9" s="100"/>
      <c r="M9" s="100"/>
      <c r="N9" s="254" t="s">
        <v>138</v>
      </c>
      <c r="O9" s="255"/>
      <c r="P9" s="107"/>
      <c r="Q9" s="107"/>
      <c r="R9" s="108">
        <v>44346</v>
      </c>
      <c r="S9" s="102"/>
    </row>
    <row r="10" spans="2:19" ht="81" customHeight="1" thickBot="1" x14ac:dyDescent="0.25">
      <c r="B10" s="98"/>
      <c r="C10" s="256" t="s">
        <v>139</v>
      </c>
      <c r="D10" s="258" t="s">
        <v>140</v>
      </c>
      <c r="E10" s="259"/>
      <c r="F10" s="259"/>
      <c r="G10" s="259"/>
      <c r="H10" s="259"/>
      <c r="I10" s="256" t="s">
        <v>141</v>
      </c>
      <c r="J10" s="260" t="s">
        <v>142</v>
      </c>
      <c r="K10" s="260" t="s">
        <v>143</v>
      </c>
      <c r="L10" s="252" t="s">
        <v>144</v>
      </c>
      <c r="M10" s="252" t="s">
        <v>145</v>
      </c>
      <c r="N10" s="252" t="s">
        <v>146</v>
      </c>
      <c r="O10" s="252" t="s">
        <v>147</v>
      </c>
      <c r="P10" s="252" t="s">
        <v>148</v>
      </c>
      <c r="Q10" s="252" t="s">
        <v>149</v>
      </c>
      <c r="R10" s="252" t="s">
        <v>150</v>
      </c>
      <c r="S10" s="102"/>
    </row>
    <row r="11" spans="2:19" ht="15.75" customHeight="1" thickBot="1" x14ac:dyDescent="0.25">
      <c r="B11" s="98"/>
      <c r="C11" s="257"/>
      <c r="D11" s="109" t="s">
        <v>151</v>
      </c>
      <c r="E11" s="110" t="s">
        <v>152</v>
      </c>
      <c r="F11" s="111" t="s">
        <v>153</v>
      </c>
      <c r="G11" s="112" t="s">
        <v>154</v>
      </c>
      <c r="H11" s="113" t="s">
        <v>155</v>
      </c>
      <c r="I11" s="257"/>
      <c r="J11" s="261"/>
      <c r="K11" s="261"/>
      <c r="L11" s="253"/>
      <c r="M11" s="253"/>
      <c r="N11" s="253"/>
      <c r="O11" s="253"/>
      <c r="P11" s="253"/>
      <c r="Q11" s="253"/>
      <c r="R11" s="253"/>
      <c r="S11" s="102"/>
    </row>
    <row r="12" spans="2:19" ht="36" customHeight="1" x14ac:dyDescent="0.2">
      <c r="B12" s="98"/>
      <c r="C12" s="114" t="s">
        <v>156</v>
      </c>
      <c r="D12" s="115">
        <v>3</v>
      </c>
      <c r="E12" s="116">
        <v>1</v>
      </c>
      <c r="F12" s="117">
        <v>0</v>
      </c>
      <c r="G12" s="118">
        <v>0</v>
      </c>
      <c r="H12" s="119">
        <f t="shared" ref="H12:H26" si="0">SUM(D12:G12)</f>
        <v>4</v>
      </c>
      <c r="I12" s="119" t="str">
        <f t="shared" ref="I12:I70" si="1">+IF(($D12/$H12)&gt;=0.2,"Extremo",+IF((($D12/H12)+($E12/$H12))&gt;=0.3,"Alto",+IF((($D12/$H12)+($E12/$H12)+($F12/$H12))&gt;=0.4,"Moderado",+IF(($D12/$H12)+($E12/$H12)+($F12/$H12)+($G12/$H12)&gt;=0.5,"Bajo",""))))</f>
        <v>Extremo</v>
      </c>
      <c r="J12" s="120" t="s">
        <v>157</v>
      </c>
      <c r="K12" s="120" t="s">
        <v>157</v>
      </c>
      <c r="L12" s="121">
        <v>44346</v>
      </c>
      <c r="M12" s="122">
        <f t="shared" ref="M12:M70" si="2">+$R$9-L12</f>
        <v>0</v>
      </c>
      <c r="N12" s="120" t="s">
        <v>158</v>
      </c>
      <c r="O12" s="120" t="str">
        <f>(VLOOKUP((CONCATENATE($I12,$N12)),[1]Hoja1!$D$3:$E$12,2,0))</f>
        <v>1 año</v>
      </c>
      <c r="P12" s="120">
        <f>+IF(O12="1 año",360,+IF(O12="2 años",(360*2),+IF(O12="3 años",(360*3),+IF(O12="4 años",(360*4),""))))</f>
        <v>360</v>
      </c>
      <c r="Q12" s="123" t="str">
        <f>+IF(M12&gt;P12,"Incluir","No Incluir")</f>
        <v>No Incluir</v>
      </c>
      <c r="R12" s="124" t="str">
        <f t="shared" ref="R12:R70" si="3">+IF(J12="Si","Incluir en plan anual de auditoría",+IF($I12="Extremo","Incluir en plan anual de auditoría",+IF(K12="Si","Incluir en plan anual de auditoría",+IF(Q12="Incluir","Incluir en plan anual de auditoría",+IF(Q12="No Incluir","Incluir en auditoría posterior","Incluir en auditoría posterior")))))</f>
        <v>Incluir en plan anual de auditoría</v>
      </c>
      <c r="S12" s="102"/>
    </row>
    <row r="13" spans="2:19" ht="27.75" customHeight="1" x14ac:dyDescent="0.2">
      <c r="B13" s="98"/>
      <c r="C13" s="125" t="s">
        <v>159</v>
      </c>
      <c r="D13" s="126">
        <v>0</v>
      </c>
      <c r="E13" s="127">
        <v>1</v>
      </c>
      <c r="F13" s="128">
        <v>0</v>
      </c>
      <c r="G13" s="129">
        <v>0</v>
      </c>
      <c r="H13" s="130">
        <f t="shared" si="0"/>
        <v>1</v>
      </c>
      <c r="I13" s="119" t="str">
        <f t="shared" si="1"/>
        <v>Alto</v>
      </c>
      <c r="J13" s="131" t="s">
        <v>157</v>
      </c>
      <c r="K13" s="120" t="s">
        <v>157</v>
      </c>
      <c r="L13" s="121">
        <v>43829</v>
      </c>
      <c r="M13" s="122">
        <f t="shared" si="2"/>
        <v>517</v>
      </c>
      <c r="N13" s="120" t="s">
        <v>158</v>
      </c>
      <c r="O13" s="120" t="str">
        <f>(VLOOKUP((CONCATENATE($I13,$N13)),[1]Hoja1!$D$3:$E$12,2,0))</f>
        <v>2 años</v>
      </c>
      <c r="P13" s="120">
        <f t="shared" ref="P13:P70" si="4">+IF(O13="1 año",360,+IF(O13="2 años",(360*2),+IF(O13="3 años",(360*3),+IF(O13="4 años",(360*4),""))))</f>
        <v>720</v>
      </c>
      <c r="Q13" s="132" t="str">
        <f t="shared" ref="Q13:Q70" si="5">+IF(M13&gt;P13,"Incluir","No Incluir")</f>
        <v>No Incluir</v>
      </c>
      <c r="R13" s="133" t="str">
        <f t="shared" si="3"/>
        <v>Incluir en auditoría posterior</v>
      </c>
      <c r="S13" s="102"/>
    </row>
    <row r="14" spans="2:19" ht="39.75" customHeight="1" thickBot="1" x14ac:dyDescent="0.25">
      <c r="B14" s="98"/>
      <c r="C14" s="125" t="s">
        <v>160</v>
      </c>
      <c r="D14" s="126">
        <v>0</v>
      </c>
      <c r="E14" s="127">
        <v>0</v>
      </c>
      <c r="F14" s="128">
        <v>1</v>
      </c>
      <c r="G14" s="129">
        <v>0</v>
      </c>
      <c r="H14" s="130">
        <f t="shared" si="0"/>
        <v>1</v>
      </c>
      <c r="I14" s="119" t="str">
        <f t="shared" si="1"/>
        <v>Moderado</v>
      </c>
      <c r="J14" s="131" t="s">
        <v>157</v>
      </c>
      <c r="K14" s="120" t="s">
        <v>157</v>
      </c>
      <c r="L14" s="121">
        <v>43829</v>
      </c>
      <c r="M14" s="122">
        <f t="shared" si="2"/>
        <v>517</v>
      </c>
      <c r="N14" s="120" t="s">
        <v>158</v>
      </c>
      <c r="O14" s="120" t="str">
        <f>(VLOOKUP((CONCATENATE($I14,$N14)),[1]Hoja1!$D$3:$E$12,2,0))</f>
        <v>3 años</v>
      </c>
      <c r="P14" s="120">
        <f t="shared" si="4"/>
        <v>1080</v>
      </c>
      <c r="Q14" s="132" t="str">
        <f t="shared" si="5"/>
        <v>No Incluir</v>
      </c>
      <c r="R14" s="133" t="str">
        <f t="shared" si="3"/>
        <v>Incluir en auditoría posterior</v>
      </c>
      <c r="S14" s="102"/>
    </row>
    <row r="15" spans="2:19" ht="33" customHeight="1" x14ac:dyDescent="0.2">
      <c r="B15" s="98"/>
      <c r="C15" s="114" t="s">
        <v>161</v>
      </c>
      <c r="D15" s="126">
        <v>4</v>
      </c>
      <c r="E15" s="127">
        <v>2</v>
      </c>
      <c r="F15" s="128">
        <v>0</v>
      </c>
      <c r="G15" s="129">
        <v>0</v>
      </c>
      <c r="H15" s="130">
        <f t="shared" si="0"/>
        <v>6</v>
      </c>
      <c r="I15" s="119" t="str">
        <f t="shared" si="1"/>
        <v>Extremo</v>
      </c>
      <c r="J15" s="131" t="s">
        <v>157</v>
      </c>
      <c r="K15" s="120" t="s">
        <v>157</v>
      </c>
      <c r="L15" s="121">
        <v>44346</v>
      </c>
      <c r="M15" s="122">
        <f t="shared" si="2"/>
        <v>0</v>
      </c>
      <c r="N15" s="120" t="s">
        <v>158</v>
      </c>
      <c r="O15" s="120" t="str">
        <f>(VLOOKUP((CONCATENATE($I15,$N15)),[1]Hoja1!$D$3:$E$12,2,0))</f>
        <v>1 año</v>
      </c>
      <c r="P15" s="120">
        <f t="shared" si="4"/>
        <v>360</v>
      </c>
      <c r="Q15" s="123" t="str">
        <f t="shared" si="5"/>
        <v>No Incluir</v>
      </c>
      <c r="R15" s="124" t="str">
        <f t="shared" si="3"/>
        <v>Incluir en plan anual de auditoría</v>
      </c>
      <c r="S15" s="102"/>
    </row>
    <row r="16" spans="2:19" ht="39.75" customHeight="1" x14ac:dyDescent="0.2">
      <c r="B16" s="98"/>
      <c r="C16" s="174" t="s">
        <v>162</v>
      </c>
      <c r="D16" s="126">
        <v>3</v>
      </c>
      <c r="E16" s="127">
        <v>3</v>
      </c>
      <c r="F16" s="128">
        <v>0</v>
      </c>
      <c r="G16" s="129">
        <v>0</v>
      </c>
      <c r="H16" s="126">
        <f t="shared" si="0"/>
        <v>6</v>
      </c>
      <c r="I16" s="119" t="str">
        <f t="shared" si="1"/>
        <v>Extremo</v>
      </c>
      <c r="J16" s="175" t="s">
        <v>157</v>
      </c>
      <c r="K16" s="176" t="s">
        <v>157</v>
      </c>
      <c r="L16" s="177">
        <v>43829</v>
      </c>
      <c r="M16" s="178">
        <f t="shared" si="2"/>
        <v>517</v>
      </c>
      <c r="N16" s="176" t="s">
        <v>163</v>
      </c>
      <c r="O16" s="176" t="str">
        <f>(VLOOKUP((CONCATENATE($I16,$N16)),[1]Hoja1!$D$3:$E$12,2,0))</f>
        <v>1 año</v>
      </c>
      <c r="P16" s="176">
        <f t="shared" si="4"/>
        <v>360</v>
      </c>
      <c r="Q16" s="134" t="str">
        <f t="shared" si="5"/>
        <v>Incluir</v>
      </c>
      <c r="R16" s="124" t="str">
        <f t="shared" si="3"/>
        <v>Incluir en plan anual de auditoría</v>
      </c>
      <c r="S16" s="102"/>
    </row>
    <row r="17" spans="2:19" ht="37.5" customHeight="1" x14ac:dyDescent="0.2">
      <c r="B17" s="98"/>
      <c r="C17" s="125" t="s">
        <v>164</v>
      </c>
      <c r="D17" s="126">
        <v>0</v>
      </c>
      <c r="E17" s="127">
        <v>5</v>
      </c>
      <c r="F17" s="128">
        <v>1</v>
      </c>
      <c r="G17" s="129">
        <v>0</v>
      </c>
      <c r="H17" s="130">
        <f t="shared" si="0"/>
        <v>6</v>
      </c>
      <c r="I17" s="119" t="str">
        <f t="shared" si="1"/>
        <v>Alto</v>
      </c>
      <c r="J17" s="131" t="s">
        <v>157</v>
      </c>
      <c r="K17" s="120" t="s">
        <v>157</v>
      </c>
      <c r="L17" s="121">
        <v>43829</v>
      </c>
      <c r="M17" s="122">
        <f t="shared" si="2"/>
        <v>517</v>
      </c>
      <c r="N17" s="120" t="s">
        <v>158</v>
      </c>
      <c r="O17" s="120" t="str">
        <f>(VLOOKUP((CONCATENATE($I17,$N17)),[1]Hoja1!$D$3:$E$12,2,0))</f>
        <v>2 años</v>
      </c>
      <c r="P17" s="120">
        <f t="shared" si="4"/>
        <v>720</v>
      </c>
      <c r="Q17" s="132" t="str">
        <f t="shared" si="5"/>
        <v>No Incluir</v>
      </c>
      <c r="R17" s="133" t="str">
        <f t="shared" si="3"/>
        <v>Incluir en auditoría posterior</v>
      </c>
      <c r="S17" s="102"/>
    </row>
    <row r="18" spans="2:19" ht="50.25" customHeight="1" x14ac:dyDescent="0.2">
      <c r="B18" s="98"/>
      <c r="C18" s="125" t="s">
        <v>165</v>
      </c>
      <c r="D18" s="126">
        <v>2</v>
      </c>
      <c r="E18" s="127">
        <v>1</v>
      </c>
      <c r="F18" s="128">
        <v>0</v>
      </c>
      <c r="G18" s="129">
        <v>0</v>
      </c>
      <c r="H18" s="130">
        <f t="shared" si="0"/>
        <v>3</v>
      </c>
      <c r="I18" s="119" t="str">
        <f t="shared" si="1"/>
        <v>Extremo</v>
      </c>
      <c r="J18" s="131" t="s">
        <v>157</v>
      </c>
      <c r="K18" s="120" t="s">
        <v>157</v>
      </c>
      <c r="L18" s="121">
        <v>44012</v>
      </c>
      <c r="M18" s="122">
        <f t="shared" si="2"/>
        <v>334</v>
      </c>
      <c r="N18" s="120" t="s">
        <v>158</v>
      </c>
      <c r="O18" s="120" t="str">
        <f>(VLOOKUP((CONCATENATE($I18,$N18)),[1]Hoja1!$D$3:$E$12,2,0))</f>
        <v>1 año</v>
      </c>
      <c r="P18" s="120">
        <f t="shared" si="4"/>
        <v>360</v>
      </c>
      <c r="Q18" s="123" t="str">
        <f t="shared" si="5"/>
        <v>No Incluir</v>
      </c>
      <c r="R18" s="124" t="str">
        <f t="shared" si="3"/>
        <v>Incluir en plan anual de auditoría</v>
      </c>
      <c r="S18" s="102"/>
    </row>
    <row r="19" spans="2:19" ht="42.75" customHeight="1" thickBot="1" x14ac:dyDescent="0.25">
      <c r="B19" s="98"/>
      <c r="C19" s="125" t="s">
        <v>166</v>
      </c>
      <c r="D19" s="126">
        <v>0</v>
      </c>
      <c r="E19" s="127">
        <v>1</v>
      </c>
      <c r="F19" s="128">
        <v>0</v>
      </c>
      <c r="G19" s="129">
        <v>0</v>
      </c>
      <c r="H19" s="130">
        <f t="shared" si="0"/>
        <v>1</v>
      </c>
      <c r="I19" s="119" t="str">
        <f t="shared" si="1"/>
        <v>Alto</v>
      </c>
      <c r="J19" s="131" t="s">
        <v>157</v>
      </c>
      <c r="K19" s="120" t="s">
        <v>157</v>
      </c>
      <c r="L19" s="121">
        <v>43829</v>
      </c>
      <c r="M19" s="122">
        <f t="shared" si="2"/>
        <v>517</v>
      </c>
      <c r="N19" s="120" t="s">
        <v>158</v>
      </c>
      <c r="O19" s="120" t="str">
        <f>(VLOOKUP((CONCATENATE($I19,$N19)),[1]Hoja1!$D$3:$E$12,2,0))</f>
        <v>2 años</v>
      </c>
      <c r="P19" s="120">
        <f t="shared" si="4"/>
        <v>720</v>
      </c>
      <c r="Q19" s="132" t="str">
        <f t="shared" si="5"/>
        <v>No Incluir</v>
      </c>
      <c r="R19" s="133" t="str">
        <f t="shared" si="3"/>
        <v>Incluir en auditoría posterior</v>
      </c>
      <c r="S19" s="102"/>
    </row>
    <row r="20" spans="2:19" ht="34.5" customHeight="1" thickBot="1" x14ac:dyDescent="0.25">
      <c r="B20" s="98"/>
      <c r="C20" s="135" t="s">
        <v>167</v>
      </c>
      <c r="D20" s="126">
        <v>0</v>
      </c>
      <c r="E20" s="127">
        <v>0</v>
      </c>
      <c r="F20" s="128">
        <v>0</v>
      </c>
      <c r="G20" s="129">
        <v>2</v>
      </c>
      <c r="H20" s="130">
        <f t="shared" si="0"/>
        <v>2</v>
      </c>
      <c r="I20" s="119" t="str">
        <f t="shared" si="1"/>
        <v>Bajo</v>
      </c>
      <c r="J20" s="131" t="s">
        <v>157</v>
      </c>
      <c r="K20" s="120" t="s">
        <v>157</v>
      </c>
      <c r="L20" s="121">
        <v>43829</v>
      </c>
      <c r="M20" s="122">
        <f t="shared" si="2"/>
        <v>517</v>
      </c>
      <c r="N20" s="120" t="s">
        <v>158</v>
      </c>
      <c r="O20" s="120" t="str">
        <f>(VLOOKUP((CONCATENATE($I20,$N20)),[1]Hoja1!$D$3:$E$12,2,0))</f>
        <v>4 años</v>
      </c>
      <c r="P20" s="120">
        <f t="shared" si="4"/>
        <v>1440</v>
      </c>
      <c r="Q20" s="132" t="str">
        <f t="shared" si="5"/>
        <v>No Incluir</v>
      </c>
      <c r="R20" s="133" t="str">
        <f t="shared" si="3"/>
        <v>Incluir en auditoría posterior</v>
      </c>
      <c r="S20" s="102"/>
    </row>
    <row r="21" spans="2:19" ht="33" customHeight="1" x14ac:dyDescent="0.2">
      <c r="B21" s="98"/>
      <c r="C21" s="114" t="s">
        <v>168</v>
      </c>
      <c r="D21" s="126">
        <v>1</v>
      </c>
      <c r="E21" s="127">
        <v>1</v>
      </c>
      <c r="F21" s="128">
        <v>0</v>
      </c>
      <c r="G21" s="129">
        <v>0</v>
      </c>
      <c r="H21" s="130">
        <f t="shared" si="0"/>
        <v>2</v>
      </c>
      <c r="I21" s="119" t="str">
        <f t="shared" si="1"/>
        <v>Extremo</v>
      </c>
      <c r="J21" s="131" t="s">
        <v>157</v>
      </c>
      <c r="K21" s="120" t="s">
        <v>157</v>
      </c>
      <c r="L21" s="121">
        <v>43829</v>
      </c>
      <c r="M21" s="122">
        <f t="shared" si="2"/>
        <v>517</v>
      </c>
      <c r="N21" s="120" t="s">
        <v>158</v>
      </c>
      <c r="O21" s="120" t="str">
        <f>(VLOOKUP((CONCATENATE($I21,$N21)),[1]Hoja1!$D$3:$E$12,2,0))</f>
        <v>1 año</v>
      </c>
      <c r="P21" s="120">
        <f t="shared" si="4"/>
        <v>360</v>
      </c>
      <c r="Q21" s="134" t="str">
        <f t="shared" si="5"/>
        <v>Incluir</v>
      </c>
      <c r="R21" s="124" t="str">
        <f t="shared" si="3"/>
        <v>Incluir en plan anual de auditoría</v>
      </c>
      <c r="S21" s="102"/>
    </row>
    <row r="22" spans="2:19" ht="30" x14ac:dyDescent="0.2">
      <c r="B22" s="98"/>
      <c r="C22" s="125" t="s">
        <v>169</v>
      </c>
      <c r="D22" s="126">
        <v>1</v>
      </c>
      <c r="E22" s="127">
        <v>0</v>
      </c>
      <c r="F22" s="128">
        <v>0</v>
      </c>
      <c r="G22" s="129">
        <v>0</v>
      </c>
      <c r="H22" s="130">
        <f t="shared" si="0"/>
        <v>1</v>
      </c>
      <c r="I22" s="119" t="str">
        <f t="shared" si="1"/>
        <v>Extremo</v>
      </c>
      <c r="J22" s="131" t="s">
        <v>157</v>
      </c>
      <c r="K22" s="120" t="s">
        <v>157</v>
      </c>
      <c r="L22" s="121">
        <v>43829</v>
      </c>
      <c r="M22" s="122">
        <f t="shared" si="2"/>
        <v>517</v>
      </c>
      <c r="N22" s="120" t="s">
        <v>158</v>
      </c>
      <c r="O22" s="120" t="str">
        <f>(VLOOKUP((CONCATENATE($I22,$N22)),[1]Hoja1!$D$3:$E$12,2,0))</f>
        <v>1 año</v>
      </c>
      <c r="P22" s="120">
        <f t="shared" si="4"/>
        <v>360</v>
      </c>
      <c r="Q22" s="134" t="str">
        <f t="shared" si="5"/>
        <v>Incluir</v>
      </c>
      <c r="R22" s="124" t="str">
        <f t="shared" si="3"/>
        <v>Incluir en plan anual de auditoría</v>
      </c>
      <c r="S22" s="102"/>
    </row>
    <row r="23" spans="2:19" ht="15" hidden="1" x14ac:dyDescent="0.2">
      <c r="B23" s="98"/>
      <c r="C23" s="125"/>
      <c r="D23" s="126"/>
      <c r="E23" s="127"/>
      <c r="F23" s="128"/>
      <c r="G23" s="129"/>
      <c r="H23" s="130">
        <f t="shared" si="0"/>
        <v>0</v>
      </c>
      <c r="I23" s="119" t="e">
        <f t="shared" si="1"/>
        <v>#DIV/0!</v>
      </c>
      <c r="J23" s="131" t="s">
        <v>157</v>
      </c>
      <c r="K23" s="120" t="s">
        <v>157</v>
      </c>
      <c r="L23" s="121">
        <v>41639</v>
      </c>
      <c r="M23" s="122">
        <f t="shared" si="2"/>
        <v>2707</v>
      </c>
      <c r="N23" s="120" t="s">
        <v>158</v>
      </c>
      <c r="O23" s="120" t="e">
        <f>(VLOOKUP((CONCATENATE($I23,$N23)),[1]Hoja1!$D$3:$E$12,2,0))</f>
        <v>#DIV/0!</v>
      </c>
      <c r="P23" s="120" t="e">
        <f t="shared" si="4"/>
        <v>#DIV/0!</v>
      </c>
      <c r="Q23" s="120" t="e">
        <f t="shared" si="5"/>
        <v>#DIV/0!</v>
      </c>
      <c r="R23" s="133" t="e">
        <f t="shared" si="3"/>
        <v>#DIV/0!</v>
      </c>
      <c r="S23" s="102"/>
    </row>
    <row r="24" spans="2:19" ht="15.75" hidden="1" thickBot="1" x14ac:dyDescent="0.25">
      <c r="B24" s="98"/>
      <c r="C24" s="136"/>
      <c r="D24" s="126"/>
      <c r="E24" s="127"/>
      <c r="F24" s="128"/>
      <c r="G24" s="129"/>
      <c r="H24" s="130">
        <f t="shared" si="0"/>
        <v>0</v>
      </c>
      <c r="I24" s="119" t="e">
        <f t="shared" si="1"/>
        <v>#DIV/0!</v>
      </c>
      <c r="J24" s="131" t="s">
        <v>157</v>
      </c>
      <c r="K24" s="120" t="s">
        <v>157</v>
      </c>
      <c r="L24" s="121">
        <v>41639</v>
      </c>
      <c r="M24" s="122">
        <f t="shared" si="2"/>
        <v>2707</v>
      </c>
      <c r="N24" s="120" t="s">
        <v>158</v>
      </c>
      <c r="O24" s="120" t="e">
        <f>(VLOOKUP((CONCATENATE($I24,$N24)),[1]Hoja1!$D$3:$E$12,2,0))</f>
        <v>#DIV/0!</v>
      </c>
      <c r="P24" s="120" t="e">
        <f t="shared" si="4"/>
        <v>#DIV/0!</v>
      </c>
      <c r="Q24" s="120" t="e">
        <f t="shared" si="5"/>
        <v>#DIV/0!</v>
      </c>
      <c r="R24" s="133" t="e">
        <f t="shared" si="3"/>
        <v>#DIV/0!</v>
      </c>
      <c r="S24" s="102"/>
    </row>
    <row r="25" spans="2:19" ht="15" hidden="1" x14ac:dyDescent="0.2">
      <c r="B25" s="98"/>
      <c r="C25" s="114"/>
      <c r="D25" s="126"/>
      <c r="E25" s="127"/>
      <c r="F25" s="128"/>
      <c r="G25" s="129"/>
      <c r="H25" s="130">
        <f t="shared" si="0"/>
        <v>0</v>
      </c>
      <c r="I25" s="119" t="e">
        <f t="shared" si="1"/>
        <v>#DIV/0!</v>
      </c>
      <c r="J25" s="131" t="s">
        <v>157</v>
      </c>
      <c r="K25" s="120" t="s">
        <v>157</v>
      </c>
      <c r="L25" s="121">
        <v>41639</v>
      </c>
      <c r="M25" s="122">
        <f t="shared" si="2"/>
        <v>2707</v>
      </c>
      <c r="N25" s="120" t="s">
        <v>158</v>
      </c>
      <c r="O25" s="120" t="e">
        <f>(VLOOKUP((CONCATENATE($I25,$N25)),[1]Hoja1!$D$3:$E$12,2,0))</f>
        <v>#DIV/0!</v>
      </c>
      <c r="P25" s="120" t="e">
        <f t="shared" si="4"/>
        <v>#DIV/0!</v>
      </c>
      <c r="Q25" s="120" t="e">
        <f t="shared" si="5"/>
        <v>#DIV/0!</v>
      </c>
      <c r="R25" s="133" t="e">
        <f t="shared" si="3"/>
        <v>#DIV/0!</v>
      </c>
      <c r="S25" s="102"/>
    </row>
    <row r="26" spans="2:19" ht="15" hidden="1" x14ac:dyDescent="0.2">
      <c r="B26" s="98"/>
      <c r="C26" s="125"/>
      <c r="D26" s="126"/>
      <c r="E26" s="127"/>
      <c r="F26" s="128"/>
      <c r="G26" s="129"/>
      <c r="H26" s="130">
        <f t="shared" si="0"/>
        <v>0</v>
      </c>
      <c r="I26" s="119" t="e">
        <f t="shared" si="1"/>
        <v>#DIV/0!</v>
      </c>
      <c r="J26" s="131" t="s">
        <v>157</v>
      </c>
      <c r="K26" s="120" t="s">
        <v>157</v>
      </c>
      <c r="L26" s="121">
        <v>41639</v>
      </c>
      <c r="M26" s="122">
        <f t="shared" si="2"/>
        <v>2707</v>
      </c>
      <c r="N26" s="120" t="s">
        <v>158</v>
      </c>
      <c r="O26" s="120" t="e">
        <f>(VLOOKUP((CONCATENATE($I26,$N26)),[1]Hoja1!$D$3:$E$12,2,0))</f>
        <v>#DIV/0!</v>
      </c>
      <c r="P26" s="120" t="e">
        <f t="shared" si="4"/>
        <v>#DIV/0!</v>
      </c>
      <c r="Q26" s="120" t="e">
        <f t="shared" si="5"/>
        <v>#DIV/0!</v>
      </c>
      <c r="R26" s="133" t="e">
        <f t="shared" si="3"/>
        <v>#DIV/0!</v>
      </c>
      <c r="S26" s="102"/>
    </row>
    <row r="27" spans="2:19" ht="15" hidden="1" x14ac:dyDescent="0.2">
      <c r="B27" s="98"/>
      <c r="C27" s="125"/>
      <c r="D27" s="126">
        <v>1</v>
      </c>
      <c r="E27" s="127">
        <v>1</v>
      </c>
      <c r="F27" s="128">
        <v>1</v>
      </c>
      <c r="G27" s="129">
        <v>6</v>
      </c>
      <c r="H27" s="130">
        <f t="shared" ref="H27:H44" si="6">SUM(D27:G27)</f>
        <v>9</v>
      </c>
      <c r="I27" s="119" t="str">
        <f t="shared" si="1"/>
        <v>Bajo</v>
      </c>
      <c r="J27" s="131" t="s">
        <v>157</v>
      </c>
      <c r="K27" s="120" t="s">
        <v>157</v>
      </c>
      <c r="L27" s="121">
        <v>41639</v>
      </c>
      <c r="M27" s="122">
        <f t="shared" si="2"/>
        <v>2707</v>
      </c>
      <c r="N27" s="120" t="s">
        <v>158</v>
      </c>
      <c r="O27" s="120" t="str">
        <f>(VLOOKUP((CONCATENATE($I27,$N27)),[1]Hoja1!$D$3:$E$12,2,0))</f>
        <v>4 años</v>
      </c>
      <c r="P27" s="120">
        <f t="shared" si="4"/>
        <v>1440</v>
      </c>
      <c r="Q27" s="120" t="str">
        <f t="shared" si="5"/>
        <v>Incluir</v>
      </c>
      <c r="R27" s="133" t="str">
        <f t="shared" si="3"/>
        <v>Incluir en plan anual de auditoría</v>
      </c>
      <c r="S27" s="102"/>
    </row>
    <row r="28" spans="2:19" ht="15" hidden="1" x14ac:dyDescent="0.2">
      <c r="B28" s="98"/>
      <c r="C28" s="137"/>
      <c r="D28" s="126">
        <v>1</v>
      </c>
      <c r="E28" s="127">
        <v>1</v>
      </c>
      <c r="F28" s="128">
        <v>1</v>
      </c>
      <c r="G28" s="129">
        <v>6</v>
      </c>
      <c r="H28" s="130">
        <f t="shared" si="6"/>
        <v>9</v>
      </c>
      <c r="I28" s="119" t="str">
        <f t="shared" si="1"/>
        <v>Bajo</v>
      </c>
      <c r="J28" s="131" t="s">
        <v>157</v>
      </c>
      <c r="K28" s="120" t="s">
        <v>157</v>
      </c>
      <c r="L28" s="121">
        <v>41639</v>
      </c>
      <c r="M28" s="122">
        <f t="shared" si="2"/>
        <v>2707</v>
      </c>
      <c r="N28" s="120" t="s">
        <v>158</v>
      </c>
      <c r="O28" s="120" t="str">
        <f>(VLOOKUP((CONCATENATE($I28,$N28)),[1]Hoja1!$D$3:$E$12,2,0))</f>
        <v>4 años</v>
      </c>
      <c r="P28" s="120">
        <f t="shared" si="4"/>
        <v>1440</v>
      </c>
      <c r="Q28" s="120" t="str">
        <f t="shared" si="5"/>
        <v>Incluir</v>
      </c>
      <c r="R28" s="133" t="str">
        <f t="shared" si="3"/>
        <v>Incluir en plan anual de auditoría</v>
      </c>
      <c r="S28" s="102"/>
    </row>
    <row r="29" spans="2:19" ht="15" hidden="1" x14ac:dyDescent="0.2">
      <c r="B29" s="98"/>
      <c r="C29" s="138"/>
      <c r="D29" s="126">
        <v>1</v>
      </c>
      <c r="E29" s="127">
        <v>1</v>
      </c>
      <c r="F29" s="128">
        <v>1</v>
      </c>
      <c r="G29" s="129">
        <v>6</v>
      </c>
      <c r="H29" s="130">
        <f t="shared" si="6"/>
        <v>9</v>
      </c>
      <c r="I29" s="119" t="str">
        <f t="shared" si="1"/>
        <v>Bajo</v>
      </c>
      <c r="J29" s="131" t="s">
        <v>157</v>
      </c>
      <c r="K29" s="120" t="s">
        <v>157</v>
      </c>
      <c r="L29" s="121">
        <v>41639</v>
      </c>
      <c r="M29" s="122">
        <f t="shared" si="2"/>
        <v>2707</v>
      </c>
      <c r="N29" s="120" t="s">
        <v>158</v>
      </c>
      <c r="O29" s="120" t="str">
        <f>(VLOOKUP((CONCATENATE($I29,$N29)),[1]Hoja1!$D$3:$E$12,2,0))</f>
        <v>4 años</v>
      </c>
      <c r="P29" s="120">
        <f t="shared" si="4"/>
        <v>1440</v>
      </c>
      <c r="Q29" s="120" t="str">
        <f t="shared" si="5"/>
        <v>Incluir</v>
      </c>
      <c r="R29" s="133" t="str">
        <f t="shared" si="3"/>
        <v>Incluir en plan anual de auditoría</v>
      </c>
      <c r="S29" s="102"/>
    </row>
    <row r="30" spans="2:19" ht="15" hidden="1" x14ac:dyDescent="0.2">
      <c r="B30" s="98"/>
      <c r="C30" s="138"/>
      <c r="D30" s="126">
        <v>1</v>
      </c>
      <c r="E30" s="127">
        <v>1</v>
      </c>
      <c r="F30" s="128">
        <v>1</v>
      </c>
      <c r="G30" s="129">
        <v>6</v>
      </c>
      <c r="H30" s="130">
        <f t="shared" si="6"/>
        <v>9</v>
      </c>
      <c r="I30" s="119" t="str">
        <f t="shared" si="1"/>
        <v>Bajo</v>
      </c>
      <c r="J30" s="131" t="s">
        <v>157</v>
      </c>
      <c r="K30" s="120" t="s">
        <v>157</v>
      </c>
      <c r="L30" s="121">
        <v>41639</v>
      </c>
      <c r="M30" s="122">
        <f t="shared" si="2"/>
        <v>2707</v>
      </c>
      <c r="N30" s="120" t="s">
        <v>158</v>
      </c>
      <c r="O30" s="120" t="str">
        <f>(VLOOKUP((CONCATENATE($I30,$N30)),[1]Hoja1!$D$3:$E$12,2,0))</f>
        <v>4 años</v>
      </c>
      <c r="P30" s="120">
        <f t="shared" si="4"/>
        <v>1440</v>
      </c>
      <c r="Q30" s="120" t="str">
        <f t="shared" si="5"/>
        <v>Incluir</v>
      </c>
      <c r="R30" s="133" t="str">
        <f t="shared" si="3"/>
        <v>Incluir en plan anual de auditoría</v>
      </c>
      <c r="S30" s="102"/>
    </row>
    <row r="31" spans="2:19" ht="15" hidden="1" x14ac:dyDescent="0.2">
      <c r="B31" s="98"/>
      <c r="C31" s="138"/>
      <c r="D31" s="126">
        <v>1</v>
      </c>
      <c r="E31" s="127">
        <v>1</v>
      </c>
      <c r="F31" s="128">
        <v>1</v>
      </c>
      <c r="G31" s="129">
        <v>6</v>
      </c>
      <c r="H31" s="130">
        <f t="shared" si="6"/>
        <v>9</v>
      </c>
      <c r="I31" s="119" t="str">
        <f t="shared" si="1"/>
        <v>Bajo</v>
      </c>
      <c r="J31" s="131" t="s">
        <v>157</v>
      </c>
      <c r="K31" s="120" t="s">
        <v>157</v>
      </c>
      <c r="L31" s="121">
        <v>41639</v>
      </c>
      <c r="M31" s="122">
        <f t="shared" si="2"/>
        <v>2707</v>
      </c>
      <c r="N31" s="120" t="s">
        <v>158</v>
      </c>
      <c r="O31" s="120" t="str">
        <f>(VLOOKUP((CONCATENATE($I31,$N31)),[1]Hoja1!$D$3:$E$12,2,0))</f>
        <v>4 años</v>
      </c>
      <c r="P31" s="120">
        <f t="shared" si="4"/>
        <v>1440</v>
      </c>
      <c r="Q31" s="120" t="str">
        <f t="shared" si="5"/>
        <v>Incluir</v>
      </c>
      <c r="R31" s="133" t="str">
        <f t="shared" si="3"/>
        <v>Incluir en plan anual de auditoría</v>
      </c>
      <c r="S31" s="102"/>
    </row>
    <row r="32" spans="2:19" ht="15" hidden="1" x14ac:dyDescent="0.2">
      <c r="B32" s="98"/>
      <c r="C32" s="138"/>
      <c r="D32" s="126">
        <v>1</v>
      </c>
      <c r="E32" s="127">
        <v>1</v>
      </c>
      <c r="F32" s="128">
        <v>1</v>
      </c>
      <c r="G32" s="129">
        <v>6</v>
      </c>
      <c r="H32" s="130">
        <f t="shared" si="6"/>
        <v>9</v>
      </c>
      <c r="I32" s="119" t="str">
        <f t="shared" si="1"/>
        <v>Bajo</v>
      </c>
      <c r="J32" s="131" t="s">
        <v>157</v>
      </c>
      <c r="K32" s="120" t="s">
        <v>157</v>
      </c>
      <c r="L32" s="121">
        <v>41639</v>
      </c>
      <c r="M32" s="122">
        <f t="shared" si="2"/>
        <v>2707</v>
      </c>
      <c r="N32" s="120" t="s">
        <v>158</v>
      </c>
      <c r="O32" s="120" t="str">
        <f>(VLOOKUP((CONCATENATE($I32,$N32)),[1]Hoja1!$D$3:$E$12,2,0))</f>
        <v>4 años</v>
      </c>
      <c r="P32" s="120">
        <f t="shared" si="4"/>
        <v>1440</v>
      </c>
      <c r="Q32" s="120" t="str">
        <f t="shared" si="5"/>
        <v>Incluir</v>
      </c>
      <c r="R32" s="133" t="str">
        <f t="shared" si="3"/>
        <v>Incluir en plan anual de auditoría</v>
      </c>
      <c r="S32" s="102"/>
    </row>
    <row r="33" spans="2:19" ht="15" hidden="1" x14ac:dyDescent="0.2">
      <c r="B33" s="98"/>
      <c r="C33" s="138"/>
      <c r="D33" s="126">
        <v>1</v>
      </c>
      <c r="E33" s="127">
        <v>1</v>
      </c>
      <c r="F33" s="128">
        <v>1</v>
      </c>
      <c r="G33" s="129">
        <v>6</v>
      </c>
      <c r="H33" s="130">
        <f t="shared" si="6"/>
        <v>9</v>
      </c>
      <c r="I33" s="119" t="str">
        <f t="shared" si="1"/>
        <v>Bajo</v>
      </c>
      <c r="J33" s="131" t="s">
        <v>157</v>
      </c>
      <c r="K33" s="120" t="s">
        <v>157</v>
      </c>
      <c r="L33" s="121">
        <v>41639</v>
      </c>
      <c r="M33" s="122">
        <f t="shared" si="2"/>
        <v>2707</v>
      </c>
      <c r="N33" s="120" t="s">
        <v>158</v>
      </c>
      <c r="O33" s="120" t="str">
        <f>(VLOOKUP((CONCATENATE($I33,$N33)),[1]Hoja1!$D$3:$E$12,2,0))</f>
        <v>4 años</v>
      </c>
      <c r="P33" s="120">
        <f t="shared" si="4"/>
        <v>1440</v>
      </c>
      <c r="Q33" s="120" t="str">
        <f t="shared" si="5"/>
        <v>Incluir</v>
      </c>
      <c r="R33" s="133" t="str">
        <f t="shared" si="3"/>
        <v>Incluir en plan anual de auditoría</v>
      </c>
      <c r="S33" s="102"/>
    </row>
    <row r="34" spans="2:19" ht="15" hidden="1" x14ac:dyDescent="0.2">
      <c r="B34" s="98"/>
      <c r="C34" s="138"/>
      <c r="D34" s="126">
        <v>1</v>
      </c>
      <c r="E34" s="127">
        <v>1</v>
      </c>
      <c r="F34" s="128">
        <v>1</v>
      </c>
      <c r="G34" s="129">
        <v>6</v>
      </c>
      <c r="H34" s="130">
        <f t="shared" si="6"/>
        <v>9</v>
      </c>
      <c r="I34" s="119" t="str">
        <f t="shared" si="1"/>
        <v>Bajo</v>
      </c>
      <c r="J34" s="131" t="s">
        <v>157</v>
      </c>
      <c r="K34" s="120" t="s">
        <v>157</v>
      </c>
      <c r="L34" s="121">
        <v>41639</v>
      </c>
      <c r="M34" s="122">
        <f t="shared" si="2"/>
        <v>2707</v>
      </c>
      <c r="N34" s="120" t="s">
        <v>158</v>
      </c>
      <c r="O34" s="120" t="str">
        <f>(VLOOKUP((CONCATENATE($I34,$N34)),[1]Hoja1!$D$3:$E$12,2,0))</f>
        <v>4 años</v>
      </c>
      <c r="P34" s="120">
        <f t="shared" si="4"/>
        <v>1440</v>
      </c>
      <c r="Q34" s="120" t="str">
        <f t="shared" si="5"/>
        <v>Incluir</v>
      </c>
      <c r="R34" s="133" t="str">
        <f t="shared" si="3"/>
        <v>Incluir en plan anual de auditoría</v>
      </c>
      <c r="S34" s="102"/>
    </row>
    <row r="35" spans="2:19" ht="15" hidden="1" x14ac:dyDescent="0.2">
      <c r="B35" s="98"/>
      <c r="C35" s="137"/>
      <c r="D35" s="126">
        <v>1</v>
      </c>
      <c r="E35" s="127">
        <v>1</v>
      </c>
      <c r="F35" s="128">
        <v>1</v>
      </c>
      <c r="G35" s="129">
        <v>6</v>
      </c>
      <c r="H35" s="130">
        <f t="shared" si="6"/>
        <v>9</v>
      </c>
      <c r="I35" s="119" t="str">
        <f t="shared" si="1"/>
        <v>Bajo</v>
      </c>
      <c r="J35" s="131" t="s">
        <v>157</v>
      </c>
      <c r="K35" s="120" t="s">
        <v>157</v>
      </c>
      <c r="L35" s="121">
        <v>41639</v>
      </c>
      <c r="M35" s="122">
        <f t="shared" si="2"/>
        <v>2707</v>
      </c>
      <c r="N35" s="120" t="s">
        <v>158</v>
      </c>
      <c r="O35" s="120" t="str">
        <f>(VLOOKUP((CONCATENATE($I35,$N35)),[1]Hoja1!$D$3:$E$12,2,0))</f>
        <v>4 años</v>
      </c>
      <c r="P35" s="120">
        <f t="shared" si="4"/>
        <v>1440</v>
      </c>
      <c r="Q35" s="120" t="str">
        <f t="shared" si="5"/>
        <v>Incluir</v>
      </c>
      <c r="R35" s="133" t="str">
        <f t="shared" si="3"/>
        <v>Incluir en plan anual de auditoría</v>
      </c>
      <c r="S35" s="102"/>
    </row>
    <row r="36" spans="2:19" ht="15" hidden="1" x14ac:dyDescent="0.2">
      <c r="B36" s="98"/>
      <c r="C36" s="138"/>
      <c r="D36" s="126">
        <v>1</v>
      </c>
      <c r="E36" s="127">
        <v>1</v>
      </c>
      <c r="F36" s="128">
        <v>1</v>
      </c>
      <c r="G36" s="129">
        <v>6</v>
      </c>
      <c r="H36" s="130">
        <f t="shared" si="6"/>
        <v>9</v>
      </c>
      <c r="I36" s="119" t="str">
        <f t="shared" si="1"/>
        <v>Bajo</v>
      </c>
      <c r="J36" s="131" t="s">
        <v>157</v>
      </c>
      <c r="K36" s="120" t="s">
        <v>157</v>
      </c>
      <c r="L36" s="121">
        <v>41639</v>
      </c>
      <c r="M36" s="122">
        <f t="shared" si="2"/>
        <v>2707</v>
      </c>
      <c r="N36" s="120" t="s">
        <v>158</v>
      </c>
      <c r="O36" s="120" t="str">
        <f>(VLOOKUP((CONCATENATE($I36,$N36)),[1]Hoja1!$D$3:$E$12,2,0))</f>
        <v>4 años</v>
      </c>
      <c r="P36" s="120">
        <f t="shared" si="4"/>
        <v>1440</v>
      </c>
      <c r="Q36" s="120" t="str">
        <f t="shared" si="5"/>
        <v>Incluir</v>
      </c>
      <c r="R36" s="133" t="str">
        <f t="shared" si="3"/>
        <v>Incluir en plan anual de auditoría</v>
      </c>
      <c r="S36" s="102"/>
    </row>
    <row r="37" spans="2:19" ht="15" hidden="1" x14ac:dyDescent="0.2">
      <c r="B37" s="98"/>
      <c r="C37" s="138"/>
      <c r="D37" s="126">
        <v>1</v>
      </c>
      <c r="E37" s="127">
        <v>1</v>
      </c>
      <c r="F37" s="128">
        <v>1</v>
      </c>
      <c r="G37" s="129">
        <v>6</v>
      </c>
      <c r="H37" s="130">
        <f t="shared" si="6"/>
        <v>9</v>
      </c>
      <c r="I37" s="119" t="str">
        <f t="shared" si="1"/>
        <v>Bajo</v>
      </c>
      <c r="J37" s="131" t="s">
        <v>157</v>
      </c>
      <c r="K37" s="120" t="s">
        <v>157</v>
      </c>
      <c r="L37" s="121">
        <v>41639</v>
      </c>
      <c r="M37" s="122">
        <f t="shared" si="2"/>
        <v>2707</v>
      </c>
      <c r="N37" s="120" t="s">
        <v>158</v>
      </c>
      <c r="O37" s="120" t="str">
        <f>(VLOOKUP((CONCATENATE($I37,$N37)),[1]Hoja1!$D$3:$E$12,2,0))</f>
        <v>4 años</v>
      </c>
      <c r="P37" s="120">
        <f t="shared" si="4"/>
        <v>1440</v>
      </c>
      <c r="Q37" s="120" t="str">
        <f t="shared" si="5"/>
        <v>Incluir</v>
      </c>
      <c r="R37" s="133" t="str">
        <f t="shared" si="3"/>
        <v>Incluir en plan anual de auditoría</v>
      </c>
      <c r="S37" s="102"/>
    </row>
    <row r="38" spans="2:19" ht="15" hidden="1" x14ac:dyDescent="0.2">
      <c r="B38" s="98"/>
      <c r="C38" s="138"/>
      <c r="D38" s="126">
        <v>1</v>
      </c>
      <c r="E38" s="127">
        <v>1</v>
      </c>
      <c r="F38" s="128">
        <v>1</v>
      </c>
      <c r="G38" s="129">
        <v>6</v>
      </c>
      <c r="H38" s="130">
        <f t="shared" si="6"/>
        <v>9</v>
      </c>
      <c r="I38" s="119" t="str">
        <f t="shared" si="1"/>
        <v>Bajo</v>
      </c>
      <c r="J38" s="131" t="s">
        <v>157</v>
      </c>
      <c r="K38" s="120" t="s">
        <v>157</v>
      </c>
      <c r="L38" s="121">
        <v>41639</v>
      </c>
      <c r="M38" s="122">
        <f t="shared" si="2"/>
        <v>2707</v>
      </c>
      <c r="N38" s="120" t="s">
        <v>158</v>
      </c>
      <c r="O38" s="120" t="str">
        <f>(VLOOKUP((CONCATENATE($I38,$N38)),[1]Hoja1!$D$3:$E$12,2,0))</f>
        <v>4 años</v>
      </c>
      <c r="P38" s="120">
        <f t="shared" si="4"/>
        <v>1440</v>
      </c>
      <c r="Q38" s="120" t="str">
        <f t="shared" si="5"/>
        <v>Incluir</v>
      </c>
      <c r="R38" s="133" t="str">
        <f t="shared" si="3"/>
        <v>Incluir en plan anual de auditoría</v>
      </c>
      <c r="S38" s="102"/>
    </row>
    <row r="39" spans="2:19" s="141" customFormat="1" ht="15" hidden="1" x14ac:dyDescent="0.2">
      <c r="B39" s="139"/>
      <c r="C39" s="137"/>
      <c r="D39" s="126">
        <v>1</v>
      </c>
      <c r="E39" s="127">
        <v>1</v>
      </c>
      <c r="F39" s="128">
        <v>1</v>
      </c>
      <c r="G39" s="129">
        <v>6</v>
      </c>
      <c r="H39" s="130">
        <f t="shared" si="6"/>
        <v>9</v>
      </c>
      <c r="I39" s="119" t="str">
        <f t="shared" si="1"/>
        <v>Bajo</v>
      </c>
      <c r="J39" s="131" t="s">
        <v>157</v>
      </c>
      <c r="K39" s="120" t="s">
        <v>157</v>
      </c>
      <c r="L39" s="121">
        <v>41639</v>
      </c>
      <c r="M39" s="122">
        <f t="shared" si="2"/>
        <v>2707</v>
      </c>
      <c r="N39" s="120" t="s">
        <v>158</v>
      </c>
      <c r="O39" s="120" t="str">
        <f>(VLOOKUP((CONCATENATE($I39,$N39)),[1]Hoja1!$D$3:$E$12,2,0))</f>
        <v>4 años</v>
      </c>
      <c r="P39" s="120">
        <f t="shared" si="4"/>
        <v>1440</v>
      </c>
      <c r="Q39" s="120" t="str">
        <f t="shared" si="5"/>
        <v>Incluir</v>
      </c>
      <c r="R39" s="133" t="str">
        <f t="shared" si="3"/>
        <v>Incluir en plan anual de auditoría</v>
      </c>
      <c r="S39" s="140"/>
    </row>
    <row r="40" spans="2:19" s="141" customFormat="1" ht="15" hidden="1" x14ac:dyDescent="0.2">
      <c r="B40" s="139"/>
      <c r="C40" s="138"/>
      <c r="D40" s="126">
        <v>1</v>
      </c>
      <c r="E40" s="127">
        <v>1</v>
      </c>
      <c r="F40" s="128">
        <v>1</v>
      </c>
      <c r="G40" s="129">
        <v>6</v>
      </c>
      <c r="H40" s="130">
        <f t="shared" si="6"/>
        <v>9</v>
      </c>
      <c r="I40" s="119" t="str">
        <f t="shared" si="1"/>
        <v>Bajo</v>
      </c>
      <c r="J40" s="131" t="s">
        <v>157</v>
      </c>
      <c r="K40" s="120" t="s">
        <v>157</v>
      </c>
      <c r="L40" s="121">
        <v>41639</v>
      </c>
      <c r="M40" s="122">
        <f t="shared" si="2"/>
        <v>2707</v>
      </c>
      <c r="N40" s="120" t="s">
        <v>158</v>
      </c>
      <c r="O40" s="120" t="str">
        <f>(VLOOKUP((CONCATENATE($I40,$N40)),[1]Hoja1!$D$3:$E$12,2,0))</f>
        <v>4 años</v>
      </c>
      <c r="P40" s="120">
        <f t="shared" si="4"/>
        <v>1440</v>
      </c>
      <c r="Q40" s="120" t="str">
        <f t="shared" si="5"/>
        <v>Incluir</v>
      </c>
      <c r="R40" s="133" t="str">
        <f t="shared" si="3"/>
        <v>Incluir en plan anual de auditoría</v>
      </c>
      <c r="S40" s="140"/>
    </row>
    <row r="41" spans="2:19" s="141" customFormat="1" ht="46.5" hidden="1" customHeight="1" x14ac:dyDescent="0.2">
      <c r="B41" s="139"/>
      <c r="C41" s="138"/>
      <c r="D41" s="126">
        <v>1</v>
      </c>
      <c r="E41" s="127">
        <v>1</v>
      </c>
      <c r="F41" s="128">
        <v>1</v>
      </c>
      <c r="G41" s="129">
        <v>6</v>
      </c>
      <c r="H41" s="130">
        <f t="shared" si="6"/>
        <v>9</v>
      </c>
      <c r="I41" s="119" t="str">
        <f t="shared" si="1"/>
        <v>Bajo</v>
      </c>
      <c r="J41" s="131" t="s">
        <v>157</v>
      </c>
      <c r="K41" s="120" t="s">
        <v>157</v>
      </c>
      <c r="L41" s="121">
        <v>41639</v>
      </c>
      <c r="M41" s="122">
        <f t="shared" si="2"/>
        <v>2707</v>
      </c>
      <c r="N41" s="120" t="s">
        <v>158</v>
      </c>
      <c r="O41" s="120" t="str">
        <f>(VLOOKUP((CONCATENATE($I41,$N41)),[1]Hoja1!$D$3:$E$12,2,0))</f>
        <v>4 años</v>
      </c>
      <c r="P41" s="120">
        <f t="shared" si="4"/>
        <v>1440</v>
      </c>
      <c r="Q41" s="120" t="str">
        <f t="shared" si="5"/>
        <v>Incluir</v>
      </c>
      <c r="R41" s="133" t="str">
        <f t="shared" si="3"/>
        <v>Incluir en plan anual de auditoría</v>
      </c>
      <c r="S41" s="140"/>
    </row>
    <row r="42" spans="2:19" s="141" customFormat="1" ht="15" hidden="1" x14ac:dyDescent="0.2">
      <c r="B42" s="139"/>
      <c r="C42" s="138"/>
      <c r="D42" s="126">
        <v>1</v>
      </c>
      <c r="E42" s="127">
        <v>1</v>
      </c>
      <c r="F42" s="128">
        <v>1</v>
      </c>
      <c r="G42" s="129">
        <v>6</v>
      </c>
      <c r="H42" s="130">
        <f t="shared" si="6"/>
        <v>9</v>
      </c>
      <c r="I42" s="119" t="str">
        <f t="shared" si="1"/>
        <v>Bajo</v>
      </c>
      <c r="J42" s="131" t="s">
        <v>157</v>
      </c>
      <c r="K42" s="120" t="s">
        <v>157</v>
      </c>
      <c r="L42" s="121">
        <v>41639</v>
      </c>
      <c r="M42" s="122">
        <f t="shared" si="2"/>
        <v>2707</v>
      </c>
      <c r="N42" s="120" t="s">
        <v>158</v>
      </c>
      <c r="O42" s="120" t="str">
        <f>(VLOOKUP((CONCATENATE($I42,$N42)),[1]Hoja1!$D$3:$E$12,2,0))</f>
        <v>4 años</v>
      </c>
      <c r="P42" s="120">
        <f t="shared" si="4"/>
        <v>1440</v>
      </c>
      <c r="Q42" s="120" t="str">
        <f t="shared" si="5"/>
        <v>Incluir</v>
      </c>
      <c r="R42" s="133" t="str">
        <f t="shared" si="3"/>
        <v>Incluir en plan anual de auditoría</v>
      </c>
      <c r="S42" s="140"/>
    </row>
    <row r="43" spans="2:19" s="141" customFormat="1" ht="15" hidden="1" x14ac:dyDescent="0.2">
      <c r="B43" s="139"/>
      <c r="C43" s="138"/>
      <c r="D43" s="126">
        <v>1</v>
      </c>
      <c r="E43" s="127">
        <v>1</v>
      </c>
      <c r="F43" s="128">
        <v>1</v>
      </c>
      <c r="G43" s="129">
        <v>6</v>
      </c>
      <c r="H43" s="130">
        <f t="shared" si="6"/>
        <v>9</v>
      </c>
      <c r="I43" s="119" t="str">
        <f t="shared" si="1"/>
        <v>Bajo</v>
      </c>
      <c r="J43" s="131" t="s">
        <v>157</v>
      </c>
      <c r="K43" s="120" t="s">
        <v>157</v>
      </c>
      <c r="L43" s="121">
        <v>41639</v>
      </c>
      <c r="M43" s="122">
        <f t="shared" si="2"/>
        <v>2707</v>
      </c>
      <c r="N43" s="120" t="s">
        <v>158</v>
      </c>
      <c r="O43" s="120" t="str">
        <f>(VLOOKUP((CONCATENATE($I43,$N43)),[1]Hoja1!$D$3:$E$12,2,0))</f>
        <v>4 años</v>
      </c>
      <c r="P43" s="120">
        <f t="shared" si="4"/>
        <v>1440</v>
      </c>
      <c r="Q43" s="120" t="str">
        <f t="shared" si="5"/>
        <v>Incluir</v>
      </c>
      <c r="R43" s="133" t="str">
        <f t="shared" si="3"/>
        <v>Incluir en plan anual de auditoría</v>
      </c>
      <c r="S43" s="140"/>
    </row>
    <row r="44" spans="2:19" s="141" customFormat="1" ht="15.75" hidden="1" thickBot="1" x14ac:dyDescent="0.25">
      <c r="B44" s="139"/>
      <c r="C44" s="142"/>
      <c r="D44" s="126">
        <v>1</v>
      </c>
      <c r="E44" s="127">
        <v>1</v>
      </c>
      <c r="F44" s="128">
        <v>1</v>
      </c>
      <c r="G44" s="129">
        <v>6</v>
      </c>
      <c r="H44" s="130">
        <f t="shared" si="6"/>
        <v>9</v>
      </c>
      <c r="I44" s="119" t="str">
        <f t="shared" si="1"/>
        <v>Bajo</v>
      </c>
      <c r="J44" s="131" t="s">
        <v>157</v>
      </c>
      <c r="K44" s="120" t="s">
        <v>157</v>
      </c>
      <c r="L44" s="121">
        <v>41639</v>
      </c>
      <c r="M44" s="122">
        <f t="shared" si="2"/>
        <v>2707</v>
      </c>
      <c r="N44" s="120" t="s">
        <v>158</v>
      </c>
      <c r="O44" s="120" t="str">
        <f>(VLOOKUP((CONCATENATE($I44,$N44)),[1]Hoja1!$D$3:$E$12,2,0))</f>
        <v>4 años</v>
      </c>
      <c r="P44" s="120">
        <f t="shared" si="4"/>
        <v>1440</v>
      </c>
      <c r="Q44" s="120" t="str">
        <f t="shared" si="5"/>
        <v>Incluir</v>
      </c>
      <c r="R44" s="133" t="str">
        <f t="shared" si="3"/>
        <v>Incluir en plan anual de auditoría</v>
      </c>
      <c r="S44" s="140"/>
    </row>
    <row r="45" spans="2:19" s="141" customFormat="1" ht="15" hidden="1" x14ac:dyDescent="0.2">
      <c r="B45" s="139"/>
      <c r="C45" s="114"/>
      <c r="D45" s="126">
        <v>1</v>
      </c>
      <c r="E45" s="127">
        <v>1</v>
      </c>
      <c r="F45" s="128">
        <v>1</v>
      </c>
      <c r="G45" s="129">
        <v>6</v>
      </c>
      <c r="H45" s="130">
        <f t="shared" ref="H45:H54" si="7">SUM(D45:G45)</f>
        <v>9</v>
      </c>
      <c r="I45" s="119" t="str">
        <f t="shared" si="1"/>
        <v>Bajo</v>
      </c>
      <c r="J45" s="131" t="s">
        <v>157</v>
      </c>
      <c r="K45" s="120" t="s">
        <v>157</v>
      </c>
      <c r="L45" s="121">
        <v>41639</v>
      </c>
      <c r="M45" s="122">
        <f t="shared" si="2"/>
        <v>2707</v>
      </c>
      <c r="N45" s="120" t="s">
        <v>158</v>
      </c>
      <c r="O45" s="120" t="str">
        <f>(VLOOKUP((CONCATENATE($I45,$N45)),[1]Hoja1!$D$3:$E$12,2,0))</f>
        <v>4 años</v>
      </c>
      <c r="P45" s="120">
        <f t="shared" si="4"/>
        <v>1440</v>
      </c>
      <c r="Q45" s="120" t="str">
        <f t="shared" si="5"/>
        <v>Incluir</v>
      </c>
      <c r="R45" s="133" t="str">
        <f t="shared" si="3"/>
        <v>Incluir en plan anual de auditoría</v>
      </c>
      <c r="S45" s="140"/>
    </row>
    <row r="46" spans="2:19" s="141" customFormat="1" ht="15" hidden="1" customHeight="1" x14ac:dyDescent="0.2">
      <c r="B46" s="139"/>
      <c r="C46" s="125"/>
      <c r="D46" s="126">
        <v>1</v>
      </c>
      <c r="E46" s="127">
        <v>1</v>
      </c>
      <c r="F46" s="128">
        <v>1</v>
      </c>
      <c r="G46" s="129">
        <v>6</v>
      </c>
      <c r="H46" s="130">
        <f t="shared" si="7"/>
        <v>9</v>
      </c>
      <c r="I46" s="119" t="str">
        <f t="shared" si="1"/>
        <v>Bajo</v>
      </c>
      <c r="J46" s="131" t="s">
        <v>157</v>
      </c>
      <c r="K46" s="120" t="s">
        <v>157</v>
      </c>
      <c r="L46" s="121">
        <v>41639</v>
      </c>
      <c r="M46" s="122">
        <f t="shared" si="2"/>
        <v>2707</v>
      </c>
      <c r="N46" s="120" t="s">
        <v>158</v>
      </c>
      <c r="O46" s="120" t="str">
        <f>(VLOOKUP((CONCATENATE($I46,$N46)),[1]Hoja1!$D$3:$E$12,2,0))</f>
        <v>4 años</v>
      </c>
      <c r="P46" s="120">
        <f t="shared" si="4"/>
        <v>1440</v>
      </c>
      <c r="Q46" s="120" t="str">
        <f t="shared" si="5"/>
        <v>Incluir</v>
      </c>
      <c r="R46" s="133" t="str">
        <f t="shared" si="3"/>
        <v>Incluir en plan anual de auditoría</v>
      </c>
      <c r="S46" s="140"/>
    </row>
    <row r="47" spans="2:19" s="141" customFormat="1" ht="15" hidden="1" customHeight="1" x14ac:dyDescent="0.2">
      <c r="B47" s="139"/>
      <c r="C47" s="125"/>
      <c r="D47" s="126">
        <v>1</v>
      </c>
      <c r="E47" s="127">
        <v>1</v>
      </c>
      <c r="F47" s="128">
        <v>1</v>
      </c>
      <c r="G47" s="129">
        <v>6</v>
      </c>
      <c r="H47" s="130">
        <f t="shared" si="7"/>
        <v>9</v>
      </c>
      <c r="I47" s="119" t="str">
        <f t="shared" si="1"/>
        <v>Bajo</v>
      </c>
      <c r="J47" s="131" t="s">
        <v>157</v>
      </c>
      <c r="K47" s="120" t="s">
        <v>157</v>
      </c>
      <c r="L47" s="121">
        <v>41639</v>
      </c>
      <c r="M47" s="122">
        <f t="shared" si="2"/>
        <v>2707</v>
      </c>
      <c r="N47" s="120" t="s">
        <v>158</v>
      </c>
      <c r="O47" s="120" t="str">
        <f>(VLOOKUP((CONCATENATE($I47,$N47)),[1]Hoja1!$D$3:$E$12,2,0))</f>
        <v>4 años</v>
      </c>
      <c r="P47" s="120">
        <f t="shared" si="4"/>
        <v>1440</v>
      </c>
      <c r="Q47" s="120" t="str">
        <f t="shared" si="5"/>
        <v>Incluir</v>
      </c>
      <c r="R47" s="133" t="str">
        <f t="shared" si="3"/>
        <v>Incluir en plan anual de auditoría</v>
      </c>
      <c r="S47" s="140"/>
    </row>
    <row r="48" spans="2:19" s="141" customFormat="1" ht="29.25" hidden="1" customHeight="1" x14ac:dyDescent="0.2">
      <c r="B48" s="139"/>
      <c r="C48" s="136"/>
      <c r="D48" s="126">
        <v>1</v>
      </c>
      <c r="E48" s="127">
        <v>1</v>
      </c>
      <c r="F48" s="128">
        <v>1</v>
      </c>
      <c r="G48" s="129">
        <v>6</v>
      </c>
      <c r="H48" s="130">
        <f t="shared" si="7"/>
        <v>9</v>
      </c>
      <c r="I48" s="119" t="str">
        <f t="shared" si="1"/>
        <v>Bajo</v>
      </c>
      <c r="J48" s="131" t="s">
        <v>157</v>
      </c>
      <c r="K48" s="120" t="s">
        <v>157</v>
      </c>
      <c r="L48" s="121">
        <v>41639</v>
      </c>
      <c r="M48" s="122">
        <f t="shared" si="2"/>
        <v>2707</v>
      </c>
      <c r="N48" s="120" t="s">
        <v>158</v>
      </c>
      <c r="O48" s="120" t="str">
        <f>(VLOOKUP((CONCATENATE($I48,$N48)),[1]Hoja1!$D$3:$E$12,2,0))</f>
        <v>4 años</v>
      </c>
      <c r="P48" s="120">
        <f t="shared" si="4"/>
        <v>1440</v>
      </c>
      <c r="Q48" s="120" t="str">
        <f t="shared" si="5"/>
        <v>Incluir</v>
      </c>
      <c r="R48" s="133" t="str">
        <f t="shared" si="3"/>
        <v>Incluir en plan anual de auditoría</v>
      </c>
      <c r="S48" s="140"/>
    </row>
    <row r="49" spans="2:19" s="141" customFormat="1" ht="15.75" hidden="1" thickBot="1" x14ac:dyDescent="0.25">
      <c r="B49" s="139"/>
      <c r="C49" s="136"/>
      <c r="D49" s="126">
        <v>1</v>
      </c>
      <c r="E49" s="127">
        <v>1</v>
      </c>
      <c r="F49" s="128">
        <v>1</v>
      </c>
      <c r="G49" s="129">
        <v>6</v>
      </c>
      <c r="H49" s="130">
        <f t="shared" si="7"/>
        <v>9</v>
      </c>
      <c r="I49" s="119" t="str">
        <f t="shared" si="1"/>
        <v>Bajo</v>
      </c>
      <c r="J49" s="131" t="s">
        <v>157</v>
      </c>
      <c r="K49" s="120" t="s">
        <v>157</v>
      </c>
      <c r="L49" s="121">
        <v>41639</v>
      </c>
      <c r="M49" s="122">
        <f t="shared" si="2"/>
        <v>2707</v>
      </c>
      <c r="N49" s="120" t="s">
        <v>158</v>
      </c>
      <c r="O49" s="120" t="str">
        <f>(VLOOKUP((CONCATENATE($I49,$N49)),[1]Hoja1!$D$3:$E$12,2,0))</f>
        <v>4 años</v>
      </c>
      <c r="P49" s="120">
        <f t="shared" si="4"/>
        <v>1440</v>
      </c>
      <c r="Q49" s="120" t="str">
        <f t="shared" si="5"/>
        <v>Incluir</v>
      </c>
      <c r="R49" s="133" t="str">
        <f t="shared" si="3"/>
        <v>Incluir en plan anual de auditoría</v>
      </c>
      <c r="S49" s="140"/>
    </row>
    <row r="50" spans="2:19" s="141" customFormat="1" ht="15" hidden="1" x14ac:dyDescent="0.2">
      <c r="B50" s="139"/>
      <c r="C50" s="114"/>
      <c r="D50" s="126">
        <v>1</v>
      </c>
      <c r="E50" s="127">
        <v>1</v>
      </c>
      <c r="F50" s="128">
        <v>1</v>
      </c>
      <c r="G50" s="129">
        <v>6</v>
      </c>
      <c r="H50" s="130">
        <f t="shared" si="7"/>
        <v>9</v>
      </c>
      <c r="I50" s="119" t="str">
        <f t="shared" si="1"/>
        <v>Bajo</v>
      </c>
      <c r="J50" s="131" t="s">
        <v>157</v>
      </c>
      <c r="K50" s="120" t="s">
        <v>157</v>
      </c>
      <c r="L50" s="121">
        <v>41639</v>
      </c>
      <c r="M50" s="122">
        <f t="shared" si="2"/>
        <v>2707</v>
      </c>
      <c r="N50" s="120" t="s">
        <v>158</v>
      </c>
      <c r="O50" s="120" t="str">
        <f>(VLOOKUP((CONCATENATE($I50,$N50)),[1]Hoja1!$D$3:$E$12,2,0))</f>
        <v>4 años</v>
      </c>
      <c r="P50" s="120">
        <f t="shared" si="4"/>
        <v>1440</v>
      </c>
      <c r="Q50" s="120" t="str">
        <f t="shared" si="5"/>
        <v>Incluir</v>
      </c>
      <c r="R50" s="133" t="str">
        <f t="shared" si="3"/>
        <v>Incluir en plan anual de auditoría</v>
      </c>
      <c r="S50" s="140"/>
    </row>
    <row r="51" spans="2:19" s="141" customFormat="1" ht="15" hidden="1" x14ac:dyDescent="0.2">
      <c r="B51" s="139"/>
      <c r="C51" s="125"/>
      <c r="D51" s="126">
        <v>1</v>
      </c>
      <c r="E51" s="127">
        <v>1</v>
      </c>
      <c r="F51" s="128">
        <v>1</v>
      </c>
      <c r="G51" s="129">
        <v>6</v>
      </c>
      <c r="H51" s="130">
        <f t="shared" si="7"/>
        <v>9</v>
      </c>
      <c r="I51" s="119" t="str">
        <f t="shared" si="1"/>
        <v>Bajo</v>
      </c>
      <c r="J51" s="131" t="s">
        <v>157</v>
      </c>
      <c r="K51" s="120" t="s">
        <v>157</v>
      </c>
      <c r="L51" s="121">
        <v>41639</v>
      </c>
      <c r="M51" s="122">
        <f t="shared" si="2"/>
        <v>2707</v>
      </c>
      <c r="N51" s="120" t="s">
        <v>158</v>
      </c>
      <c r="O51" s="120" t="str">
        <f>(VLOOKUP((CONCATENATE($I51,$N51)),[1]Hoja1!$D$3:$E$12,2,0))</f>
        <v>4 años</v>
      </c>
      <c r="P51" s="120">
        <f t="shared" si="4"/>
        <v>1440</v>
      </c>
      <c r="Q51" s="120" t="str">
        <f t="shared" si="5"/>
        <v>Incluir</v>
      </c>
      <c r="R51" s="133" t="str">
        <f t="shared" si="3"/>
        <v>Incluir en plan anual de auditoría</v>
      </c>
      <c r="S51" s="140"/>
    </row>
    <row r="52" spans="2:19" s="141" customFormat="1" ht="15" hidden="1" x14ac:dyDescent="0.2">
      <c r="B52" s="139"/>
      <c r="C52" s="125"/>
      <c r="D52" s="126">
        <v>1</v>
      </c>
      <c r="E52" s="127">
        <v>1</v>
      </c>
      <c r="F52" s="128">
        <v>1</v>
      </c>
      <c r="G52" s="129">
        <v>6</v>
      </c>
      <c r="H52" s="130">
        <f t="shared" si="7"/>
        <v>9</v>
      </c>
      <c r="I52" s="119" t="str">
        <f t="shared" si="1"/>
        <v>Bajo</v>
      </c>
      <c r="J52" s="131" t="s">
        <v>157</v>
      </c>
      <c r="K52" s="120" t="s">
        <v>157</v>
      </c>
      <c r="L52" s="121">
        <v>41639</v>
      </c>
      <c r="M52" s="122">
        <f t="shared" si="2"/>
        <v>2707</v>
      </c>
      <c r="N52" s="120" t="s">
        <v>158</v>
      </c>
      <c r="O52" s="120" t="str">
        <f>(VLOOKUP((CONCATENATE($I52,$N52)),[1]Hoja1!$D$3:$E$12,2,0))</f>
        <v>4 años</v>
      </c>
      <c r="P52" s="120">
        <f t="shared" si="4"/>
        <v>1440</v>
      </c>
      <c r="Q52" s="120" t="str">
        <f t="shared" si="5"/>
        <v>Incluir</v>
      </c>
      <c r="R52" s="133" t="str">
        <f t="shared" si="3"/>
        <v>Incluir en plan anual de auditoría</v>
      </c>
      <c r="S52" s="140"/>
    </row>
    <row r="53" spans="2:19" s="141" customFormat="1" ht="15" hidden="1" x14ac:dyDescent="0.2">
      <c r="B53" s="139"/>
      <c r="C53" s="125"/>
      <c r="D53" s="126">
        <v>1</v>
      </c>
      <c r="E53" s="127">
        <v>1</v>
      </c>
      <c r="F53" s="128">
        <v>1</v>
      </c>
      <c r="G53" s="129">
        <v>6</v>
      </c>
      <c r="H53" s="130">
        <f t="shared" si="7"/>
        <v>9</v>
      </c>
      <c r="I53" s="119" t="str">
        <f t="shared" si="1"/>
        <v>Bajo</v>
      </c>
      <c r="J53" s="131" t="s">
        <v>157</v>
      </c>
      <c r="K53" s="120" t="s">
        <v>157</v>
      </c>
      <c r="L53" s="121">
        <v>41639</v>
      </c>
      <c r="M53" s="122">
        <f t="shared" si="2"/>
        <v>2707</v>
      </c>
      <c r="N53" s="120" t="s">
        <v>158</v>
      </c>
      <c r="O53" s="120" t="str">
        <f>(VLOOKUP((CONCATENATE($I53,$N53)),[1]Hoja1!$D$3:$E$12,2,0))</f>
        <v>4 años</v>
      </c>
      <c r="P53" s="120">
        <f t="shared" si="4"/>
        <v>1440</v>
      </c>
      <c r="Q53" s="120" t="str">
        <f t="shared" si="5"/>
        <v>Incluir</v>
      </c>
      <c r="R53" s="133" t="str">
        <f t="shared" si="3"/>
        <v>Incluir en plan anual de auditoría</v>
      </c>
      <c r="S53" s="140"/>
    </row>
    <row r="54" spans="2:19" s="141" customFormat="1" ht="15" hidden="1" x14ac:dyDescent="0.2">
      <c r="B54" s="139"/>
      <c r="C54" s="125"/>
      <c r="D54" s="126">
        <v>1</v>
      </c>
      <c r="E54" s="127">
        <v>1</v>
      </c>
      <c r="F54" s="128">
        <v>1</v>
      </c>
      <c r="G54" s="129">
        <v>6</v>
      </c>
      <c r="H54" s="130">
        <f t="shared" si="7"/>
        <v>9</v>
      </c>
      <c r="I54" s="119" t="str">
        <f t="shared" si="1"/>
        <v>Bajo</v>
      </c>
      <c r="J54" s="131" t="s">
        <v>157</v>
      </c>
      <c r="K54" s="120" t="s">
        <v>157</v>
      </c>
      <c r="L54" s="121">
        <v>41639</v>
      </c>
      <c r="M54" s="122">
        <f t="shared" si="2"/>
        <v>2707</v>
      </c>
      <c r="N54" s="120" t="s">
        <v>158</v>
      </c>
      <c r="O54" s="120" t="str">
        <f>(VLOOKUP((CONCATENATE($I54,$N54)),[1]Hoja1!$D$3:$E$12,2,0))</f>
        <v>4 años</v>
      </c>
      <c r="P54" s="120">
        <f t="shared" si="4"/>
        <v>1440</v>
      </c>
      <c r="Q54" s="120" t="str">
        <f t="shared" si="5"/>
        <v>Incluir</v>
      </c>
      <c r="R54" s="133" t="str">
        <f t="shared" si="3"/>
        <v>Incluir en plan anual de auditoría</v>
      </c>
      <c r="S54" s="140"/>
    </row>
    <row r="55" spans="2:19" s="141" customFormat="1" ht="15" hidden="1" x14ac:dyDescent="0.2">
      <c r="B55" s="139"/>
      <c r="C55" s="137"/>
      <c r="D55" s="126">
        <v>1</v>
      </c>
      <c r="E55" s="127">
        <v>1</v>
      </c>
      <c r="F55" s="128">
        <v>1</v>
      </c>
      <c r="G55" s="129">
        <v>6</v>
      </c>
      <c r="H55" s="130">
        <f t="shared" ref="H55:H70" si="8">SUM(D55:G55)</f>
        <v>9</v>
      </c>
      <c r="I55" s="119" t="str">
        <f t="shared" si="1"/>
        <v>Bajo</v>
      </c>
      <c r="J55" s="131" t="s">
        <v>157</v>
      </c>
      <c r="K55" s="120" t="s">
        <v>157</v>
      </c>
      <c r="L55" s="121">
        <v>41639</v>
      </c>
      <c r="M55" s="122">
        <f t="shared" si="2"/>
        <v>2707</v>
      </c>
      <c r="N55" s="120" t="s">
        <v>158</v>
      </c>
      <c r="O55" s="120" t="str">
        <f>(VLOOKUP((CONCATENATE($I55,$N55)),[1]Hoja1!$D$3:$E$12,2,0))</f>
        <v>4 años</v>
      </c>
      <c r="P55" s="120">
        <f t="shared" si="4"/>
        <v>1440</v>
      </c>
      <c r="Q55" s="120" t="str">
        <f t="shared" si="5"/>
        <v>Incluir</v>
      </c>
      <c r="R55" s="133" t="str">
        <f t="shared" si="3"/>
        <v>Incluir en plan anual de auditoría</v>
      </c>
      <c r="S55" s="140"/>
    </row>
    <row r="56" spans="2:19" s="141" customFormat="1" ht="15" hidden="1" x14ac:dyDescent="0.2">
      <c r="B56" s="139"/>
      <c r="C56" s="138"/>
      <c r="D56" s="126">
        <v>1</v>
      </c>
      <c r="E56" s="127">
        <v>1</v>
      </c>
      <c r="F56" s="128">
        <v>1</v>
      </c>
      <c r="G56" s="129">
        <v>6</v>
      </c>
      <c r="H56" s="130">
        <f t="shared" si="8"/>
        <v>9</v>
      </c>
      <c r="I56" s="119" t="str">
        <f t="shared" si="1"/>
        <v>Bajo</v>
      </c>
      <c r="J56" s="131" t="s">
        <v>157</v>
      </c>
      <c r="K56" s="120" t="s">
        <v>157</v>
      </c>
      <c r="L56" s="121">
        <v>41639</v>
      </c>
      <c r="M56" s="122">
        <f t="shared" si="2"/>
        <v>2707</v>
      </c>
      <c r="N56" s="120" t="s">
        <v>158</v>
      </c>
      <c r="O56" s="120" t="str">
        <f>(VLOOKUP((CONCATENATE($I56,$N56)),[1]Hoja1!$D$3:$E$12,2,0))</f>
        <v>4 años</v>
      </c>
      <c r="P56" s="120">
        <f t="shared" si="4"/>
        <v>1440</v>
      </c>
      <c r="Q56" s="120" t="str">
        <f t="shared" si="5"/>
        <v>Incluir</v>
      </c>
      <c r="R56" s="133" t="str">
        <f t="shared" si="3"/>
        <v>Incluir en plan anual de auditoría</v>
      </c>
      <c r="S56" s="140"/>
    </row>
    <row r="57" spans="2:19" s="141" customFormat="1" ht="15" hidden="1" x14ac:dyDescent="0.2">
      <c r="B57" s="139"/>
      <c r="C57" s="138"/>
      <c r="D57" s="126">
        <v>1</v>
      </c>
      <c r="E57" s="127">
        <v>1</v>
      </c>
      <c r="F57" s="128">
        <v>1</v>
      </c>
      <c r="G57" s="129">
        <v>6</v>
      </c>
      <c r="H57" s="130">
        <f t="shared" si="8"/>
        <v>9</v>
      </c>
      <c r="I57" s="119" t="str">
        <f t="shared" si="1"/>
        <v>Bajo</v>
      </c>
      <c r="J57" s="131" t="s">
        <v>157</v>
      </c>
      <c r="K57" s="120" t="s">
        <v>157</v>
      </c>
      <c r="L57" s="121">
        <v>41639</v>
      </c>
      <c r="M57" s="122">
        <f t="shared" si="2"/>
        <v>2707</v>
      </c>
      <c r="N57" s="120" t="s">
        <v>158</v>
      </c>
      <c r="O57" s="120" t="str">
        <f>(VLOOKUP((CONCATENATE($I57,$N57)),[1]Hoja1!$D$3:$E$12,2,0))</f>
        <v>4 años</v>
      </c>
      <c r="P57" s="120">
        <f t="shared" si="4"/>
        <v>1440</v>
      </c>
      <c r="Q57" s="120" t="str">
        <f t="shared" si="5"/>
        <v>Incluir</v>
      </c>
      <c r="R57" s="133" t="str">
        <f t="shared" si="3"/>
        <v>Incluir en plan anual de auditoría</v>
      </c>
      <c r="S57" s="140"/>
    </row>
    <row r="58" spans="2:19" s="141" customFormat="1" ht="15" hidden="1" x14ac:dyDescent="0.2">
      <c r="B58" s="139"/>
      <c r="C58" s="138"/>
      <c r="D58" s="126">
        <v>1</v>
      </c>
      <c r="E58" s="127">
        <v>1</v>
      </c>
      <c r="F58" s="128">
        <v>1</v>
      </c>
      <c r="G58" s="129">
        <v>6</v>
      </c>
      <c r="H58" s="130">
        <f t="shared" si="8"/>
        <v>9</v>
      </c>
      <c r="I58" s="119" t="str">
        <f t="shared" si="1"/>
        <v>Bajo</v>
      </c>
      <c r="J58" s="131" t="s">
        <v>157</v>
      </c>
      <c r="K58" s="120" t="s">
        <v>157</v>
      </c>
      <c r="L58" s="121">
        <v>41639</v>
      </c>
      <c r="M58" s="122">
        <f t="shared" si="2"/>
        <v>2707</v>
      </c>
      <c r="N58" s="120" t="s">
        <v>158</v>
      </c>
      <c r="O58" s="120" t="str">
        <f>(VLOOKUP((CONCATENATE($I58,$N58)),[1]Hoja1!$D$3:$E$12,2,0))</f>
        <v>4 años</v>
      </c>
      <c r="P58" s="120">
        <f t="shared" si="4"/>
        <v>1440</v>
      </c>
      <c r="Q58" s="120" t="str">
        <f t="shared" si="5"/>
        <v>Incluir</v>
      </c>
      <c r="R58" s="133" t="str">
        <f t="shared" si="3"/>
        <v>Incluir en plan anual de auditoría</v>
      </c>
      <c r="S58" s="140"/>
    </row>
    <row r="59" spans="2:19" s="141" customFormat="1" ht="15" hidden="1" x14ac:dyDescent="0.2">
      <c r="B59" s="139"/>
      <c r="C59" s="138"/>
      <c r="D59" s="126">
        <v>1</v>
      </c>
      <c r="E59" s="127">
        <v>1</v>
      </c>
      <c r="F59" s="128">
        <v>1</v>
      </c>
      <c r="G59" s="129">
        <v>6</v>
      </c>
      <c r="H59" s="130">
        <f t="shared" si="8"/>
        <v>9</v>
      </c>
      <c r="I59" s="119" t="str">
        <f t="shared" si="1"/>
        <v>Bajo</v>
      </c>
      <c r="J59" s="131" t="s">
        <v>157</v>
      </c>
      <c r="K59" s="120" t="s">
        <v>157</v>
      </c>
      <c r="L59" s="121">
        <v>41639</v>
      </c>
      <c r="M59" s="122">
        <f t="shared" si="2"/>
        <v>2707</v>
      </c>
      <c r="N59" s="120" t="s">
        <v>158</v>
      </c>
      <c r="O59" s="120" t="str">
        <f>(VLOOKUP((CONCATENATE($I59,$N59)),[1]Hoja1!$D$3:$E$12,2,0))</f>
        <v>4 años</v>
      </c>
      <c r="P59" s="120">
        <f t="shared" si="4"/>
        <v>1440</v>
      </c>
      <c r="Q59" s="120" t="str">
        <f t="shared" si="5"/>
        <v>Incluir</v>
      </c>
      <c r="R59" s="133" t="str">
        <f t="shared" si="3"/>
        <v>Incluir en plan anual de auditoría</v>
      </c>
      <c r="S59" s="140"/>
    </row>
    <row r="60" spans="2:19" s="141" customFormat="1" ht="15" hidden="1" x14ac:dyDescent="0.2">
      <c r="B60" s="139"/>
      <c r="C60" s="138"/>
      <c r="D60" s="126">
        <v>1</v>
      </c>
      <c r="E60" s="127">
        <v>1</v>
      </c>
      <c r="F60" s="128">
        <v>1</v>
      </c>
      <c r="G60" s="129">
        <v>6</v>
      </c>
      <c r="H60" s="130">
        <f t="shared" si="8"/>
        <v>9</v>
      </c>
      <c r="I60" s="119" t="str">
        <f t="shared" si="1"/>
        <v>Bajo</v>
      </c>
      <c r="J60" s="131" t="s">
        <v>157</v>
      </c>
      <c r="K60" s="120" t="s">
        <v>157</v>
      </c>
      <c r="L60" s="121">
        <v>41639</v>
      </c>
      <c r="M60" s="122">
        <f t="shared" si="2"/>
        <v>2707</v>
      </c>
      <c r="N60" s="120" t="s">
        <v>158</v>
      </c>
      <c r="O60" s="120" t="str">
        <f>(VLOOKUP((CONCATENATE($I60,$N60)),[1]Hoja1!$D$3:$E$12,2,0))</f>
        <v>4 años</v>
      </c>
      <c r="P60" s="120">
        <f t="shared" si="4"/>
        <v>1440</v>
      </c>
      <c r="Q60" s="120" t="str">
        <f t="shared" si="5"/>
        <v>Incluir</v>
      </c>
      <c r="R60" s="133" t="str">
        <f t="shared" si="3"/>
        <v>Incluir en plan anual de auditoría</v>
      </c>
      <c r="S60" s="140"/>
    </row>
    <row r="61" spans="2:19" s="141" customFormat="1" ht="15" hidden="1" x14ac:dyDescent="0.2">
      <c r="B61" s="139"/>
      <c r="C61" s="138"/>
      <c r="D61" s="126">
        <v>1</v>
      </c>
      <c r="E61" s="127">
        <v>1</v>
      </c>
      <c r="F61" s="128">
        <v>1</v>
      </c>
      <c r="G61" s="129">
        <v>6</v>
      </c>
      <c r="H61" s="130">
        <f t="shared" si="8"/>
        <v>9</v>
      </c>
      <c r="I61" s="119" t="str">
        <f t="shared" si="1"/>
        <v>Bajo</v>
      </c>
      <c r="J61" s="131" t="s">
        <v>157</v>
      </c>
      <c r="K61" s="120" t="s">
        <v>157</v>
      </c>
      <c r="L61" s="121">
        <v>41639</v>
      </c>
      <c r="M61" s="122">
        <f t="shared" si="2"/>
        <v>2707</v>
      </c>
      <c r="N61" s="120" t="s">
        <v>158</v>
      </c>
      <c r="O61" s="120" t="str">
        <f>(VLOOKUP((CONCATENATE($I61,$N61)),[1]Hoja1!$D$3:$E$12,2,0))</f>
        <v>4 años</v>
      </c>
      <c r="P61" s="120">
        <f t="shared" si="4"/>
        <v>1440</v>
      </c>
      <c r="Q61" s="120" t="str">
        <f t="shared" si="5"/>
        <v>Incluir</v>
      </c>
      <c r="R61" s="133" t="str">
        <f t="shared" si="3"/>
        <v>Incluir en plan anual de auditoría</v>
      </c>
      <c r="S61" s="140"/>
    </row>
    <row r="62" spans="2:19" s="141" customFormat="1" ht="15" hidden="1" x14ac:dyDescent="0.2">
      <c r="B62" s="139"/>
      <c r="C62" s="138"/>
      <c r="D62" s="126">
        <v>1</v>
      </c>
      <c r="E62" s="127">
        <v>1</v>
      </c>
      <c r="F62" s="128">
        <v>1</v>
      </c>
      <c r="G62" s="129">
        <v>6</v>
      </c>
      <c r="H62" s="130">
        <f t="shared" si="8"/>
        <v>9</v>
      </c>
      <c r="I62" s="119" t="str">
        <f t="shared" si="1"/>
        <v>Bajo</v>
      </c>
      <c r="J62" s="131" t="s">
        <v>157</v>
      </c>
      <c r="K62" s="120" t="s">
        <v>157</v>
      </c>
      <c r="L62" s="121">
        <v>41639</v>
      </c>
      <c r="M62" s="122">
        <f t="shared" si="2"/>
        <v>2707</v>
      </c>
      <c r="N62" s="120" t="s">
        <v>158</v>
      </c>
      <c r="O62" s="120" t="str">
        <f>(VLOOKUP((CONCATENATE($I62,$N62)),[1]Hoja1!$D$3:$E$12,2,0))</f>
        <v>4 años</v>
      </c>
      <c r="P62" s="120">
        <f t="shared" si="4"/>
        <v>1440</v>
      </c>
      <c r="Q62" s="120" t="str">
        <f t="shared" si="5"/>
        <v>Incluir</v>
      </c>
      <c r="R62" s="133" t="str">
        <f t="shared" si="3"/>
        <v>Incluir en plan anual de auditoría</v>
      </c>
      <c r="S62" s="140"/>
    </row>
    <row r="63" spans="2:19" s="141" customFormat="1" ht="15" hidden="1" x14ac:dyDescent="0.2">
      <c r="B63" s="139"/>
      <c r="C63" s="138"/>
      <c r="D63" s="126">
        <v>1</v>
      </c>
      <c r="E63" s="127">
        <v>1</v>
      </c>
      <c r="F63" s="128">
        <v>1</v>
      </c>
      <c r="G63" s="129">
        <v>6</v>
      </c>
      <c r="H63" s="130">
        <f t="shared" si="8"/>
        <v>9</v>
      </c>
      <c r="I63" s="119" t="str">
        <f t="shared" si="1"/>
        <v>Bajo</v>
      </c>
      <c r="J63" s="131" t="s">
        <v>157</v>
      </c>
      <c r="K63" s="120" t="s">
        <v>157</v>
      </c>
      <c r="L63" s="121">
        <v>41639</v>
      </c>
      <c r="M63" s="122">
        <f t="shared" si="2"/>
        <v>2707</v>
      </c>
      <c r="N63" s="120" t="s">
        <v>158</v>
      </c>
      <c r="O63" s="120" t="str">
        <f>(VLOOKUP((CONCATENATE($I63,$N63)),[1]Hoja1!$D$3:$E$12,2,0))</f>
        <v>4 años</v>
      </c>
      <c r="P63" s="120">
        <f t="shared" si="4"/>
        <v>1440</v>
      </c>
      <c r="Q63" s="120" t="str">
        <f t="shared" si="5"/>
        <v>Incluir</v>
      </c>
      <c r="R63" s="133" t="str">
        <f t="shared" si="3"/>
        <v>Incluir en plan anual de auditoría</v>
      </c>
      <c r="S63" s="140"/>
    </row>
    <row r="64" spans="2:19" s="141" customFormat="1" ht="15" hidden="1" x14ac:dyDescent="0.2">
      <c r="B64" s="139"/>
      <c r="C64" s="138"/>
      <c r="D64" s="126">
        <v>1</v>
      </c>
      <c r="E64" s="127">
        <v>1</v>
      </c>
      <c r="F64" s="128">
        <v>1</v>
      </c>
      <c r="G64" s="129">
        <v>6</v>
      </c>
      <c r="H64" s="130">
        <f t="shared" si="8"/>
        <v>9</v>
      </c>
      <c r="I64" s="119" t="str">
        <f t="shared" si="1"/>
        <v>Bajo</v>
      </c>
      <c r="J64" s="131" t="s">
        <v>157</v>
      </c>
      <c r="K64" s="120" t="s">
        <v>157</v>
      </c>
      <c r="L64" s="121">
        <v>41639</v>
      </c>
      <c r="M64" s="122">
        <f t="shared" si="2"/>
        <v>2707</v>
      </c>
      <c r="N64" s="120" t="s">
        <v>158</v>
      </c>
      <c r="O64" s="120" t="str">
        <f>(VLOOKUP((CONCATENATE($I64,$N64)),[1]Hoja1!$D$3:$E$12,2,0))</f>
        <v>4 años</v>
      </c>
      <c r="P64" s="120">
        <f t="shared" si="4"/>
        <v>1440</v>
      </c>
      <c r="Q64" s="120" t="str">
        <f t="shared" si="5"/>
        <v>Incluir</v>
      </c>
      <c r="R64" s="133" t="str">
        <f t="shared" si="3"/>
        <v>Incluir en plan anual de auditoría</v>
      </c>
      <c r="S64" s="140"/>
    </row>
    <row r="65" spans="2:19" s="141" customFormat="1" ht="15" hidden="1" x14ac:dyDescent="0.2">
      <c r="B65" s="139"/>
      <c r="C65" s="143"/>
      <c r="D65" s="126">
        <v>1</v>
      </c>
      <c r="E65" s="127">
        <v>1</v>
      </c>
      <c r="F65" s="128">
        <v>1</v>
      </c>
      <c r="G65" s="129">
        <v>6</v>
      </c>
      <c r="H65" s="130">
        <f t="shared" si="8"/>
        <v>9</v>
      </c>
      <c r="I65" s="119" t="str">
        <f t="shared" si="1"/>
        <v>Bajo</v>
      </c>
      <c r="J65" s="131" t="s">
        <v>157</v>
      </c>
      <c r="K65" s="120" t="s">
        <v>157</v>
      </c>
      <c r="L65" s="121">
        <v>41639</v>
      </c>
      <c r="M65" s="122">
        <f t="shared" si="2"/>
        <v>2707</v>
      </c>
      <c r="N65" s="120" t="s">
        <v>158</v>
      </c>
      <c r="O65" s="120" t="str">
        <f>(VLOOKUP((CONCATENATE($I65,$N65)),[1]Hoja1!$D$3:$E$12,2,0))</f>
        <v>4 años</v>
      </c>
      <c r="P65" s="120">
        <f t="shared" si="4"/>
        <v>1440</v>
      </c>
      <c r="Q65" s="120" t="str">
        <f t="shared" si="5"/>
        <v>Incluir</v>
      </c>
      <c r="R65" s="133" t="str">
        <f t="shared" si="3"/>
        <v>Incluir en plan anual de auditoría</v>
      </c>
      <c r="S65" s="140"/>
    </row>
    <row r="66" spans="2:19" s="141" customFormat="1" ht="15" hidden="1" x14ac:dyDescent="0.2">
      <c r="B66" s="139"/>
      <c r="C66" s="137"/>
      <c r="D66" s="126">
        <v>1</v>
      </c>
      <c r="E66" s="127">
        <v>1</v>
      </c>
      <c r="F66" s="128">
        <v>1</v>
      </c>
      <c r="G66" s="129">
        <v>6</v>
      </c>
      <c r="H66" s="130">
        <f t="shared" si="8"/>
        <v>9</v>
      </c>
      <c r="I66" s="119" t="str">
        <f t="shared" si="1"/>
        <v>Bajo</v>
      </c>
      <c r="J66" s="131" t="s">
        <v>157</v>
      </c>
      <c r="K66" s="120" t="s">
        <v>157</v>
      </c>
      <c r="L66" s="121">
        <v>41639</v>
      </c>
      <c r="M66" s="122">
        <f t="shared" si="2"/>
        <v>2707</v>
      </c>
      <c r="N66" s="120" t="s">
        <v>158</v>
      </c>
      <c r="O66" s="120" t="str">
        <f>(VLOOKUP((CONCATENATE($I66,$N66)),[1]Hoja1!$D$3:$E$12,2,0))</f>
        <v>4 años</v>
      </c>
      <c r="P66" s="120">
        <f t="shared" si="4"/>
        <v>1440</v>
      </c>
      <c r="Q66" s="120" t="str">
        <f t="shared" si="5"/>
        <v>Incluir</v>
      </c>
      <c r="R66" s="133" t="str">
        <f t="shared" si="3"/>
        <v>Incluir en plan anual de auditoría</v>
      </c>
      <c r="S66" s="140"/>
    </row>
    <row r="67" spans="2:19" s="141" customFormat="1" ht="15" hidden="1" x14ac:dyDescent="0.2">
      <c r="B67" s="139"/>
      <c r="C67" s="138"/>
      <c r="D67" s="126">
        <v>1</v>
      </c>
      <c r="E67" s="127">
        <v>1</v>
      </c>
      <c r="F67" s="128">
        <v>1</v>
      </c>
      <c r="G67" s="129">
        <v>6</v>
      </c>
      <c r="H67" s="130">
        <f t="shared" si="8"/>
        <v>9</v>
      </c>
      <c r="I67" s="119" t="str">
        <f t="shared" si="1"/>
        <v>Bajo</v>
      </c>
      <c r="J67" s="131" t="s">
        <v>157</v>
      </c>
      <c r="K67" s="120" t="s">
        <v>157</v>
      </c>
      <c r="L67" s="121">
        <v>41639</v>
      </c>
      <c r="M67" s="122">
        <f t="shared" si="2"/>
        <v>2707</v>
      </c>
      <c r="N67" s="120" t="s">
        <v>158</v>
      </c>
      <c r="O67" s="120" t="str">
        <f>(VLOOKUP((CONCATENATE($I67,$N67)),[1]Hoja1!$D$3:$E$12,2,0))</f>
        <v>4 años</v>
      </c>
      <c r="P67" s="120">
        <f t="shared" si="4"/>
        <v>1440</v>
      </c>
      <c r="Q67" s="120" t="str">
        <f t="shared" si="5"/>
        <v>Incluir</v>
      </c>
      <c r="R67" s="133" t="str">
        <f t="shared" si="3"/>
        <v>Incluir en plan anual de auditoría</v>
      </c>
      <c r="S67" s="140"/>
    </row>
    <row r="68" spans="2:19" s="141" customFormat="1" ht="15" hidden="1" x14ac:dyDescent="0.2">
      <c r="B68" s="139"/>
      <c r="C68" s="138"/>
      <c r="D68" s="126">
        <v>1</v>
      </c>
      <c r="E68" s="127">
        <v>1</v>
      </c>
      <c r="F68" s="128">
        <v>1</v>
      </c>
      <c r="G68" s="129">
        <v>6</v>
      </c>
      <c r="H68" s="130">
        <f t="shared" si="8"/>
        <v>9</v>
      </c>
      <c r="I68" s="119" t="str">
        <f t="shared" si="1"/>
        <v>Bajo</v>
      </c>
      <c r="J68" s="131" t="s">
        <v>157</v>
      </c>
      <c r="K68" s="120" t="s">
        <v>157</v>
      </c>
      <c r="L68" s="121">
        <v>41639</v>
      </c>
      <c r="M68" s="122">
        <f t="shared" si="2"/>
        <v>2707</v>
      </c>
      <c r="N68" s="120" t="s">
        <v>158</v>
      </c>
      <c r="O68" s="120" t="str">
        <f>(VLOOKUP((CONCATENATE($I68,$N68)),[1]Hoja1!$D$3:$E$12,2,0))</f>
        <v>4 años</v>
      </c>
      <c r="P68" s="120">
        <f t="shared" si="4"/>
        <v>1440</v>
      </c>
      <c r="Q68" s="120" t="str">
        <f t="shared" si="5"/>
        <v>Incluir</v>
      </c>
      <c r="R68" s="133" t="str">
        <f t="shared" si="3"/>
        <v>Incluir en plan anual de auditoría</v>
      </c>
      <c r="S68" s="140"/>
    </row>
    <row r="69" spans="2:19" s="141" customFormat="1" ht="22.5" hidden="1" customHeight="1" x14ac:dyDescent="0.2">
      <c r="B69" s="139"/>
      <c r="C69" s="143"/>
      <c r="D69" s="144">
        <v>1</v>
      </c>
      <c r="E69" s="145">
        <v>1</v>
      </c>
      <c r="F69" s="146">
        <v>1</v>
      </c>
      <c r="G69" s="147">
        <v>6</v>
      </c>
      <c r="H69" s="148">
        <f t="shared" si="8"/>
        <v>9</v>
      </c>
      <c r="I69" s="149" t="str">
        <f t="shared" si="1"/>
        <v>Bajo</v>
      </c>
      <c r="J69" s="150" t="s">
        <v>157</v>
      </c>
      <c r="K69" s="151" t="s">
        <v>157</v>
      </c>
      <c r="L69" s="152">
        <v>41639</v>
      </c>
      <c r="M69" s="153">
        <f t="shared" si="2"/>
        <v>2707</v>
      </c>
      <c r="N69" s="151" t="s">
        <v>158</v>
      </c>
      <c r="O69" s="151" t="str">
        <f>(VLOOKUP((CONCATENATE($I69,$N69)),[1]Hoja1!$D$3:$E$12,2,0))</f>
        <v>4 años</v>
      </c>
      <c r="P69" s="151">
        <f t="shared" si="4"/>
        <v>1440</v>
      </c>
      <c r="Q69" s="151" t="str">
        <f t="shared" si="5"/>
        <v>Incluir</v>
      </c>
      <c r="R69" s="154" t="str">
        <f t="shared" si="3"/>
        <v>Incluir en plan anual de auditoría</v>
      </c>
      <c r="S69" s="140"/>
    </row>
    <row r="70" spans="2:19" s="141" customFormat="1" ht="15.75" hidden="1" thickBot="1" x14ac:dyDescent="0.25">
      <c r="B70" s="139"/>
      <c r="C70" s="142"/>
      <c r="D70" s="155">
        <v>1</v>
      </c>
      <c r="E70" s="156">
        <v>1</v>
      </c>
      <c r="F70" s="157">
        <v>1</v>
      </c>
      <c r="G70" s="158">
        <v>6</v>
      </c>
      <c r="H70" s="159">
        <f t="shared" si="8"/>
        <v>9</v>
      </c>
      <c r="I70" s="159" t="str">
        <f t="shared" si="1"/>
        <v>Bajo</v>
      </c>
      <c r="J70" s="160" t="s">
        <v>157</v>
      </c>
      <c r="K70" s="160" t="s">
        <v>157</v>
      </c>
      <c r="L70" s="161">
        <v>41639</v>
      </c>
      <c r="M70" s="162">
        <f t="shared" si="2"/>
        <v>2707</v>
      </c>
      <c r="N70" s="160" t="s">
        <v>158</v>
      </c>
      <c r="O70" s="160" t="str">
        <f>(VLOOKUP((CONCATENATE($I70,$N70)),[1]Hoja1!$D$3:$E$12,2,0))</f>
        <v>4 años</v>
      </c>
      <c r="P70" s="160">
        <f t="shared" si="4"/>
        <v>1440</v>
      </c>
      <c r="Q70" s="160" t="str">
        <f t="shared" si="5"/>
        <v>Incluir</v>
      </c>
      <c r="R70" s="163" t="str">
        <f t="shared" si="3"/>
        <v>Incluir en plan anual de auditoría</v>
      </c>
      <c r="S70" s="140"/>
    </row>
    <row r="71" spans="2:19" s="141" customFormat="1" ht="13.5" thickBot="1" x14ac:dyDescent="0.25">
      <c r="B71" s="164"/>
      <c r="C71" s="165"/>
      <c r="D71" s="166"/>
      <c r="E71" s="166"/>
      <c r="F71" s="166"/>
      <c r="G71" s="166"/>
      <c r="H71" s="166"/>
      <c r="I71" s="166"/>
      <c r="J71" s="166"/>
      <c r="K71" s="166"/>
      <c r="L71" s="166"/>
      <c r="M71" s="166"/>
      <c r="N71" s="166"/>
      <c r="O71" s="166"/>
      <c r="P71" s="166"/>
      <c r="Q71" s="166"/>
      <c r="R71" s="167"/>
      <c r="S71" s="168"/>
    </row>
    <row r="72" spans="2:19" s="141" customFormat="1" x14ac:dyDescent="0.2">
      <c r="C72" s="169"/>
      <c r="R72" s="170"/>
    </row>
    <row r="73" spans="2:19" s="141" customFormat="1" x14ac:dyDescent="0.2">
      <c r="B73" s="171" t="s">
        <v>170</v>
      </c>
      <c r="C73" s="169"/>
      <c r="R73" s="170"/>
    </row>
    <row r="74" spans="2:19" s="141" customFormat="1" x14ac:dyDescent="0.2">
      <c r="C74" s="169"/>
      <c r="R74" s="170"/>
    </row>
    <row r="75" spans="2:19" s="141" customFormat="1" x14ac:dyDescent="0.2">
      <c r="C75" s="172"/>
      <c r="R75" s="170"/>
    </row>
    <row r="76" spans="2:19" s="141" customFormat="1" x14ac:dyDescent="0.2">
      <c r="C76" s="172" t="s">
        <v>171</v>
      </c>
      <c r="D76" s="173">
        <v>9</v>
      </c>
      <c r="R76" s="170"/>
    </row>
    <row r="77" spans="2:19" s="141" customFormat="1" x14ac:dyDescent="0.2">
      <c r="C77" s="172" t="s">
        <v>172</v>
      </c>
      <c r="D77" s="173">
        <v>12</v>
      </c>
      <c r="R77" s="170"/>
    </row>
    <row r="78" spans="2:19" s="141" customFormat="1" x14ac:dyDescent="0.2">
      <c r="C78" s="172" t="s">
        <v>173</v>
      </c>
      <c r="D78" s="173">
        <v>12</v>
      </c>
      <c r="R78" s="170"/>
    </row>
    <row r="79" spans="2:19" s="141" customFormat="1" x14ac:dyDescent="0.2">
      <c r="C79" s="169"/>
      <c r="R79" s="170"/>
    </row>
    <row r="80" spans="2:19" s="141" customFormat="1" x14ac:dyDescent="0.2">
      <c r="C80" s="169"/>
      <c r="R80" s="170"/>
    </row>
    <row r="81" spans="3:18" s="141" customFormat="1" x14ac:dyDescent="0.2">
      <c r="C81" s="169"/>
      <c r="R81" s="170"/>
    </row>
    <row r="82" spans="3:18" s="141" customFormat="1" x14ac:dyDescent="0.2">
      <c r="C82" s="169"/>
      <c r="R82" s="170"/>
    </row>
    <row r="83" spans="3:18" s="141" customFormat="1" x14ac:dyDescent="0.2">
      <c r="C83" s="169"/>
      <c r="R83" s="170"/>
    </row>
    <row r="84" spans="3:18" s="141" customFormat="1" x14ac:dyDescent="0.2">
      <c r="C84" s="169"/>
      <c r="R84" s="170"/>
    </row>
    <row r="85" spans="3:18" s="141" customFormat="1" x14ac:dyDescent="0.2">
      <c r="C85" s="169"/>
      <c r="R85" s="170"/>
    </row>
    <row r="86" spans="3:18" s="141" customFormat="1" x14ac:dyDescent="0.2">
      <c r="C86" s="169"/>
      <c r="R86" s="170"/>
    </row>
    <row r="87" spans="3:18" s="141" customFormat="1" x14ac:dyDescent="0.2">
      <c r="C87" s="169"/>
      <c r="R87" s="170"/>
    </row>
    <row r="88" spans="3:18" s="141" customFormat="1" x14ac:dyDescent="0.2">
      <c r="C88" s="169"/>
      <c r="R88" s="170"/>
    </row>
    <row r="89" spans="3:18" s="141" customFormat="1" x14ac:dyDescent="0.2">
      <c r="C89" s="169"/>
      <c r="R89" s="170"/>
    </row>
    <row r="90" spans="3:18" s="141" customFormat="1" x14ac:dyDescent="0.2">
      <c r="C90" s="169"/>
      <c r="R90" s="170"/>
    </row>
    <row r="91" spans="3:18" s="141" customFormat="1" x14ac:dyDescent="0.2">
      <c r="C91" s="169"/>
      <c r="R91" s="170"/>
    </row>
    <row r="92" spans="3:18" s="141" customFormat="1" x14ac:dyDescent="0.2">
      <c r="C92" s="169"/>
      <c r="R92" s="170"/>
    </row>
    <row r="93" spans="3:18" s="141" customFormat="1" x14ac:dyDescent="0.2">
      <c r="C93" s="169"/>
      <c r="R93" s="170"/>
    </row>
    <row r="94" spans="3:18" s="141" customFormat="1" x14ac:dyDescent="0.2">
      <c r="C94" s="169"/>
      <c r="R94" s="170"/>
    </row>
    <row r="95" spans="3:18" s="141" customFormat="1" x14ac:dyDescent="0.2">
      <c r="C95" s="169"/>
      <c r="R95" s="170"/>
    </row>
    <row r="96" spans="3:18" s="141" customFormat="1" x14ac:dyDescent="0.2">
      <c r="C96" s="169"/>
      <c r="R96" s="170"/>
    </row>
    <row r="97" spans="3:18" s="141" customFormat="1" x14ac:dyDescent="0.2">
      <c r="C97" s="169"/>
      <c r="R97" s="170"/>
    </row>
    <row r="98" spans="3:18" s="141" customFormat="1" x14ac:dyDescent="0.2">
      <c r="C98" s="169"/>
      <c r="R98" s="170"/>
    </row>
    <row r="99" spans="3:18" s="141" customFormat="1" x14ac:dyDescent="0.2">
      <c r="C99" s="169"/>
      <c r="R99" s="170"/>
    </row>
    <row r="100" spans="3:18" s="141" customFormat="1" x14ac:dyDescent="0.2">
      <c r="C100" s="169"/>
      <c r="R100" s="170"/>
    </row>
    <row r="101" spans="3:18" s="141" customFormat="1" x14ac:dyDescent="0.2">
      <c r="C101" s="169"/>
      <c r="R101" s="170"/>
    </row>
    <row r="102" spans="3:18" s="141" customFormat="1" x14ac:dyDescent="0.2">
      <c r="C102" s="169"/>
      <c r="R102" s="170"/>
    </row>
    <row r="103" spans="3:18" s="141" customFormat="1" x14ac:dyDescent="0.2">
      <c r="C103" s="169"/>
      <c r="R103" s="170"/>
    </row>
    <row r="104" spans="3:18" s="141" customFormat="1" x14ac:dyDescent="0.2">
      <c r="C104" s="169"/>
      <c r="R104" s="170"/>
    </row>
    <row r="105" spans="3:18" s="141" customFormat="1" x14ac:dyDescent="0.2">
      <c r="C105" s="169"/>
      <c r="R105" s="170"/>
    </row>
    <row r="106" spans="3:18" s="141" customFormat="1" x14ac:dyDescent="0.2">
      <c r="C106" s="169"/>
      <c r="R106" s="170"/>
    </row>
    <row r="107" spans="3:18" s="141" customFormat="1" x14ac:dyDescent="0.2">
      <c r="C107" s="169"/>
      <c r="R107" s="170"/>
    </row>
    <row r="108" spans="3:18" s="141" customFormat="1" x14ac:dyDescent="0.2">
      <c r="C108" s="169"/>
      <c r="R108" s="170"/>
    </row>
    <row r="109" spans="3:18" s="141" customFormat="1" x14ac:dyDescent="0.2">
      <c r="C109" s="169"/>
      <c r="R109" s="170"/>
    </row>
    <row r="110" spans="3:18" s="141" customFormat="1" x14ac:dyDescent="0.2">
      <c r="C110" s="169"/>
      <c r="R110" s="170"/>
    </row>
    <row r="111" spans="3:18" s="141" customFormat="1" x14ac:dyDescent="0.2">
      <c r="C111" s="169"/>
      <c r="R111" s="170"/>
    </row>
    <row r="112" spans="3:18" s="141" customFormat="1" x14ac:dyDescent="0.2">
      <c r="C112" s="169"/>
      <c r="R112" s="170"/>
    </row>
    <row r="113" spans="3:18" s="141" customFormat="1" x14ac:dyDescent="0.2">
      <c r="C113" s="169"/>
      <c r="R113" s="170"/>
    </row>
    <row r="114" spans="3:18" s="141" customFormat="1" x14ac:dyDescent="0.2">
      <c r="C114" s="169"/>
      <c r="R114" s="170"/>
    </row>
    <row r="115" spans="3:18" s="141" customFormat="1" x14ac:dyDescent="0.2">
      <c r="C115" s="169"/>
      <c r="R115" s="170"/>
    </row>
    <row r="116" spans="3:18" s="141" customFormat="1" x14ac:dyDescent="0.2">
      <c r="C116" s="169"/>
      <c r="R116" s="170"/>
    </row>
    <row r="117" spans="3:18" s="141" customFormat="1" x14ac:dyDescent="0.2">
      <c r="C117" s="169"/>
      <c r="R117" s="170"/>
    </row>
    <row r="118" spans="3:18" s="141" customFormat="1" x14ac:dyDescent="0.2">
      <c r="C118" s="169"/>
      <c r="R118" s="170"/>
    </row>
    <row r="119" spans="3:18" s="141" customFormat="1" x14ac:dyDescent="0.2">
      <c r="C119" s="169"/>
      <c r="R119" s="170"/>
    </row>
    <row r="120" spans="3:18" s="141" customFormat="1" x14ac:dyDescent="0.2">
      <c r="C120" s="169"/>
      <c r="R120" s="170"/>
    </row>
    <row r="121" spans="3:18" s="141" customFormat="1" x14ac:dyDescent="0.2">
      <c r="C121" s="169"/>
      <c r="R121" s="170"/>
    </row>
    <row r="122" spans="3:18" s="141" customFormat="1" x14ac:dyDescent="0.2">
      <c r="C122" s="169"/>
      <c r="R122" s="170"/>
    </row>
    <row r="123" spans="3:18" s="141" customFormat="1" x14ac:dyDescent="0.2">
      <c r="C123" s="169"/>
      <c r="R123" s="170"/>
    </row>
    <row r="124" spans="3:18" s="141" customFormat="1" x14ac:dyDescent="0.2">
      <c r="C124" s="169"/>
      <c r="R124" s="170"/>
    </row>
    <row r="125" spans="3:18" s="141" customFormat="1" x14ac:dyDescent="0.2">
      <c r="C125" s="169"/>
      <c r="R125" s="170"/>
    </row>
    <row r="126" spans="3:18" s="141" customFormat="1" x14ac:dyDescent="0.2">
      <c r="C126" s="169"/>
      <c r="R126" s="170"/>
    </row>
    <row r="127" spans="3:18" s="141" customFormat="1" x14ac:dyDescent="0.2">
      <c r="C127" s="169"/>
      <c r="R127" s="170"/>
    </row>
    <row r="128" spans="3:18" s="141" customFormat="1" x14ac:dyDescent="0.2">
      <c r="C128" s="169"/>
      <c r="R128" s="170"/>
    </row>
    <row r="129" spans="3:18" s="141" customFormat="1" x14ac:dyDescent="0.2">
      <c r="C129" s="169"/>
      <c r="R129" s="170"/>
    </row>
    <row r="130" spans="3:18" s="141" customFormat="1" x14ac:dyDescent="0.2">
      <c r="C130" s="169"/>
      <c r="R130" s="170"/>
    </row>
    <row r="131" spans="3:18" s="141" customFormat="1" x14ac:dyDescent="0.2">
      <c r="C131" s="169"/>
      <c r="R131" s="170"/>
    </row>
    <row r="132" spans="3:18" s="141" customFormat="1" x14ac:dyDescent="0.2">
      <c r="C132" s="169"/>
      <c r="R132" s="170"/>
    </row>
    <row r="133" spans="3:18" s="141" customFormat="1" x14ac:dyDescent="0.2">
      <c r="C133" s="169"/>
      <c r="R133" s="170"/>
    </row>
    <row r="134" spans="3:18" s="141" customFormat="1" x14ac:dyDescent="0.2">
      <c r="C134" s="169"/>
      <c r="R134" s="170"/>
    </row>
    <row r="135" spans="3:18" s="141" customFormat="1" x14ac:dyDescent="0.2">
      <c r="C135" s="169"/>
      <c r="R135" s="170"/>
    </row>
    <row r="136" spans="3:18" s="141" customFormat="1" x14ac:dyDescent="0.2">
      <c r="C136" s="169"/>
      <c r="R136" s="170"/>
    </row>
    <row r="137" spans="3:18" s="141" customFormat="1" x14ac:dyDescent="0.2">
      <c r="C137" s="169"/>
      <c r="R137" s="170"/>
    </row>
    <row r="138" spans="3:18" s="141" customFormat="1" x14ac:dyDescent="0.2">
      <c r="C138" s="169"/>
      <c r="R138" s="170"/>
    </row>
    <row r="139" spans="3:18" s="141" customFormat="1" x14ac:dyDescent="0.2">
      <c r="C139" s="169"/>
      <c r="R139" s="170"/>
    </row>
    <row r="140" spans="3:18" s="141" customFormat="1" x14ac:dyDescent="0.2">
      <c r="C140" s="169"/>
      <c r="R140" s="170"/>
    </row>
    <row r="141" spans="3:18" s="141" customFormat="1" x14ac:dyDescent="0.2">
      <c r="C141" s="169"/>
      <c r="R141" s="170"/>
    </row>
    <row r="142" spans="3:18" s="141" customFormat="1" x14ac:dyDescent="0.2">
      <c r="C142" s="169"/>
      <c r="R142" s="170"/>
    </row>
    <row r="143" spans="3:18" s="141" customFormat="1" x14ac:dyDescent="0.2">
      <c r="C143" s="169"/>
      <c r="R143" s="170"/>
    </row>
    <row r="144" spans="3:18" s="141" customFormat="1" x14ac:dyDescent="0.2">
      <c r="C144" s="169"/>
      <c r="R144" s="170"/>
    </row>
    <row r="145" spans="3:18" s="141" customFormat="1" x14ac:dyDescent="0.2">
      <c r="C145" s="169"/>
      <c r="R145" s="170"/>
    </row>
    <row r="146" spans="3:18" s="141" customFormat="1" x14ac:dyDescent="0.2">
      <c r="C146" s="169"/>
      <c r="R146" s="170"/>
    </row>
    <row r="147" spans="3:18" s="141" customFormat="1" x14ac:dyDescent="0.2">
      <c r="C147" s="169"/>
      <c r="R147" s="170"/>
    </row>
    <row r="148" spans="3:18" s="141" customFormat="1" x14ac:dyDescent="0.2">
      <c r="C148" s="169"/>
      <c r="R148" s="170"/>
    </row>
    <row r="149" spans="3:18" s="141" customFormat="1" x14ac:dyDescent="0.2">
      <c r="C149" s="169"/>
      <c r="R149" s="170"/>
    </row>
    <row r="150" spans="3:18" s="141" customFormat="1" x14ac:dyDescent="0.2">
      <c r="C150" s="169"/>
      <c r="R150" s="170"/>
    </row>
    <row r="151" spans="3:18" s="141" customFormat="1" x14ac:dyDescent="0.2">
      <c r="C151" s="169"/>
      <c r="R151" s="170"/>
    </row>
    <row r="152" spans="3:18" s="141" customFormat="1" x14ac:dyDescent="0.2">
      <c r="C152" s="169"/>
      <c r="R152" s="170"/>
    </row>
    <row r="153" spans="3:18" s="141" customFormat="1" x14ac:dyDescent="0.2">
      <c r="C153" s="169"/>
      <c r="R153" s="170"/>
    </row>
    <row r="154" spans="3:18" s="141" customFormat="1" x14ac:dyDescent="0.2">
      <c r="C154" s="169"/>
      <c r="R154" s="170"/>
    </row>
    <row r="155" spans="3:18" s="141" customFormat="1" x14ac:dyDescent="0.2">
      <c r="C155" s="169"/>
      <c r="R155" s="170"/>
    </row>
    <row r="156" spans="3:18" s="141" customFormat="1" x14ac:dyDescent="0.2">
      <c r="C156" s="169"/>
      <c r="R156" s="170"/>
    </row>
    <row r="157" spans="3:18" s="141" customFormat="1" x14ac:dyDescent="0.2">
      <c r="C157" s="169"/>
      <c r="R157" s="170"/>
    </row>
    <row r="158" spans="3:18" s="141" customFormat="1" x14ac:dyDescent="0.2">
      <c r="C158" s="169"/>
      <c r="R158" s="170"/>
    </row>
    <row r="159" spans="3:18" s="141" customFormat="1" x14ac:dyDescent="0.2">
      <c r="C159" s="169"/>
      <c r="R159" s="170"/>
    </row>
    <row r="160" spans="3:18" s="141" customFormat="1" x14ac:dyDescent="0.2">
      <c r="C160" s="169"/>
      <c r="R160" s="170"/>
    </row>
    <row r="161" spans="3:18" s="141" customFormat="1" x14ac:dyDescent="0.2">
      <c r="C161" s="169"/>
      <c r="R161" s="170"/>
    </row>
    <row r="162" spans="3:18" s="141" customFormat="1" x14ac:dyDescent="0.2">
      <c r="C162" s="169"/>
      <c r="R162" s="170"/>
    </row>
    <row r="163" spans="3:18" s="141" customFormat="1" x14ac:dyDescent="0.2">
      <c r="C163" s="169"/>
      <c r="R163" s="170"/>
    </row>
    <row r="164" spans="3:18" s="141" customFormat="1" x14ac:dyDescent="0.2">
      <c r="C164" s="169"/>
      <c r="R164" s="170"/>
    </row>
    <row r="165" spans="3:18" s="141" customFormat="1" x14ac:dyDescent="0.2">
      <c r="C165" s="169"/>
      <c r="R165" s="170"/>
    </row>
    <row r="166" spans="3:18" s="141" customFormat="1" x14ac:dyDescent="0.2">
      <c r="C166" s="169"/>
      <c r="R166" s="170"/>
    </row>
    <row r="167" spans="3:18" s="141" customFormat="1" x14ac:dyDescent="0.2">
      <c r="C167" s="169"/>
      <c r="R167" s="170"/>
    </row>
    <row r="168" spans="3:18" s="141" customFormat="1" x14ac:dyDescent="0.2">
      <c r="C168" s="169"/>
      <c r="R168" s="170"/>
    </row>
    <row r="169" spans="3:18" s="141" customFormat="1" x14ac:dyDescent="0.2">
      <c r="C169" s="169"/>
      <c r="R169" s="170"/>
    </row>
    <row r="170" spans="3:18" s="141" customFormat="1" x14ac:dyDescent="0.2">
      <c r="C170" s="169"/>
      <c r="R170" s="170"/>
    </row>
    <row r="171" spans="3:18" s="141" customFormat="1" x14ac:dyDescent="0.2">
      <c r="C171" s="169"/>
      <c r="R171" s="170"/>
    </row>
    <row r="172" spans="3:18" s="141" customFormat="1" x14ac:dyDescent="0.2">
      <c r="C172" s="169"/>
      <c r="R172" s="170"/>
    </row>
    <row r="173" spans="3:18" s="141" customFormat="1" x14ac:dyDescent="0.2">
      <c r="C173" s="169"/>
      <c r="R173" s="170"/>
    </row>
    <row r="174" spans="3:18" s="141" customFormat="1" x14ac:dyDescent="0.2">
      <c r="C174" s="169"/>
      <c r="R174" s="170"/>
    </row>
    <row r="175" spans="3:18" s="141" customFormat="1" x14ac:dyDescent="0.2">
      <c r="C175" s="169"/>
      <c r="R175" s="170"/>
    </row>
    <row r="176" spans="3:18" s="141" customFormat="1" x14ac:dyDescent="0.2">
      <c r="C176" s="169"/>
      <c r="R176" s="170"/>
    </row>
    <row r="177" spans="3:18" s="141" customFormat="1" x14ac:dyDescent="0.2">
      <c r="C177" s="169"/>
      <c r="R177" s="170"/>
    </row>
    <row r="178" spans="3:18" s="141" customFormat="1" x14ac:dyDescent="0.2">
      <c r="C178" s="169"/>
      <c r="R178" s="170"/>
    </row>
    <row r="179" spans="3:18" s="141" customFormat="1" x14ac:dyDescent="0.2">
      <c r="C179" s="169"/>
      <c r="R179" s="170"/>
    </row>
    <row r="180" spans="3:18" s="141" customFormat="1" x14ac:dyDescent="0.2">
      <c r="C180" s="169"/>
      <c r="R180" s="170"/>
    </row>
    <row r="181" spans="3:18" s="141" customFormat="1" x14ac:dyDescent="0.2">
      <c r="C181" s="169"/>
      <c r="R181" s="170"/>
    </row>
    <row r="182" spans="3:18" s="141" customFormat="1" x14ac:dyDescent="0.2">
      <c r="C182" s="169"/>
      <c r="R182" s="170"/>
    </row>
    <row r="183" spans="3:18" s="141" customFormat="1" x14ac:dyDescent="0.2">
      <c r="C183" s="169"/>
      <c r="R183" s="170"/>
    </row>
    <row r="184" spans="3:18" s="141" customFormat="1" x14ac:dyDescent="0.2">
      <c r="C184" s="169"/>
      <c r="R184" s="170"/>
    </row>
    <row r="185" spans="3:18" s="141" customFormat="1" x14ac:dyDescent="0.2">
      <c r="C185" s="169"/>
      <c r="R185" s="170"/>
    </row>
    <row r="186" spans="3:18" s="141" customFormat="1" x14ac:dyDescent="0.2">
      <c r="C186" s="169"/>
      <c r="R186" s="170"/>
    </row>
    <row r="187" spans="3:18" s="141" customFormat="1" x14ac:dyDescent="0.2">
      <c r="C187" s="169"/>
      <c r="R187" s="170"/>
    </row>
    <row r="188" spans="3:18" s="141" customFormat="1" x14ac:dyDescent="0.2">
      <c r="C188" s="169"/>
      <c r="R188" s="170"/>
    </row>
    <row r="189" spans="3:18" s="141" customFormat="1" x14ac:dyDescent="0.2">
      <c r="C189" s="169"/>
      <c r="R189" s="170"/>
    </row>
    <row r="190" spans="3:18" s="141" customFormat="1" x14ac:dyDescent="0.2">
      <c r="C190" s="169"/>
      <c r="R190" s="170"/>
    </row>
    <row r="191" spans="3:18" s="141" customFormat="1" x14ac:dyDescent="0.2">
      <c r="C191" s="169"/>
      <c r="R191" s="170"/>
    </row>
    <row r="192" spans="3:18" s="141" customFormat="1" x14ac:dyDescent="0.2">
      <c r="C192" s="169"/>
      <c r="R192" s="170"/>
    </row>
    <row r="193" spans="3:18" s="141" customFormat="1" x14ac:dyDescent="0.2">
      <c r="C193" s="169"/>
      <c r="R193" s="170"/>
    </row>
    <row r="194" spans="3:18" s="141" customFormat="1" x14ac:dyDescent="0.2">
      <c r="C194" s="169"/>
      <c r="R194" s="170"/>
    </row>
    <row r="195" spans="3:18" s="141" customFormat="1" x14ac:dyDescent="0.2">
      <c r="C195" s="169"/>
      <c r="R195" s="170"/>
    </row>
    <row r="196" spans="3:18" s="141" customFormat="1" x14ac:dyDescent="0.2">
      <c r="C196" s="169"/>
      <c r="R196" s="170"/>
    </row>
    <row r="197" spans="3:18" s="141" customFormat="1" x14ac:dyDescent="0.2">
      <c r="C197" s="169"/>
      <c r="R197" s="170"/>
    </row>
    <row r="198" spans="3:18" s="141" customFormat="1" x14ac:dyDescent="0.2">
      <c r="C198" s="169"/>
      <c r="R198" s="170"/>
    </row>
    <row r="199" spans="3:18" s="141" customFormat="1" x14ac:dyDescent="0.2">
      <c r="C199" s="169"/>
      <c r="R199" s="170"/>
    </row>
    <row r="200" spans="3:18" s="141" customFormat="1" x14ac:dyDescent="0.2">
      <c r="C200" s="169"/>
      <c r="R200" s="170"/>
    </row>
    <row r="201" spans="3:18" s="141" customFormat="1" x14ac:dyDescent="0.2">
      <c r="C201" s="169"/>
      <c r="R201" s="170"/>
    </row>
    <row r="202" spans="3:18" s="141" customFormat="1" x14ac:dyDescent="0.2">
      <c r="C202" s="169"/>
      <c r="R202" s="170"/>
    </row>
    <row r="203" spans="3:18" s="141" customFormat="1" x14ac:dyDescent="0.2">
      <c r="C203" s="169"/>
      <c r="R203" s="170"/>
    </row>
    <row r="204" spans="3:18" s="141" customFormat="1" x14ac:dyDescent="0.2">
      <c r="C204" s="169"/>
      <c r="R204" s="170"/>
    </row>
    <row r="205" spans="3:18" s="141" customFormat="1" x14ac:dyDescent="0.2">
      <c r="C205" s="169"/>
      <c r="R205" s="170"/>
    </row>
    <row r="206" spans="3:18" s="141" customFormat="1" x14ac:dyDescent="0.2">
      <c r="C206" s="169"/>
      <c r="R206" s="170"/>
    </row>
    <row r="207" spans="3:18" s="141" customFormat="1" x14ac:dyDescent="0.2">
      <c r="C207" s="169"/>
      <c r="R207" s="170"/>
    </row>
    <row r="208" spans="3:18" s="141" customFormat="1" x14ac:dyDescent="0.2">
      <c r="C208" s="169"/>
      <c r="R208" s="170"/>
    </row>
    <row r="209" spans="3:18" s="141" customFormat="1" x14ac:dyDescent="0.2">
      <c r="C209" s="169"/>
      <c r="R209" s="170"/>
    </row>
    <row r="210" spans="3:18" s="141" customFormat="1" x14ac:dyDescent="0.2">
      <c r="C210" s="169"/>
      <c r="R210" s="170"/>
    </row>
  </sheetData>
  <mergeCells count="19">
    <mergeCell ref="P10:P11"/>
    <mergeCell ref="Q10:Q11"/>
    <mergeCell ref="R10:R11"/>
    <mergeCell ref="N9:O9"/>
    <mergeCell ref="C10:C11"/>
    <mergeCell ref="D10:H10"/>
    <mergeCell ref="I10:I11"/>
    <mergeCell ref="J10:J11"/>
    <mergeCell ref="K10:K11"/>
    <mergeCell ref="L10:L11"/>
    <mergeCell ref="M10:M11"/>
    <mergeCell ref="N10:N11"/>
    <mergeCell ref="O10:O11"/>
    <mergeCell ref="C2:S3"/>
    <mergeCell ref="C4:S5"/>
    <mergeCell ref="B6:C6"/>
    <mergeCell ref="D6:G6"/>
    <mergeCell ref="H6:N6"/>
    <mergeCell ref="O6:S6"/>
  </mergeCells>
  <conditionalFormatting sqref="R12:R70">
    <cfRule type="containsText" dxfId="8" priority="7" operator="containsText" text="Incluir en plan anual de auditoría">
      <formula>NOT(ISERROR(SEARCH("Incluir en plan anual de auditoría",R12)))</formula>
    </cfRule>
    <cfRule type="cellIs" dxfId="7" priority="9" operator="equal">
      <formula>"Auditoría en 2014"</formula>
    </cfRule>
  </conditionalFormatting>
  <conditionalFormatting sqref="R12:R70">
    <cfRule type="cellIs" dxfId="6" priority="8" operator="equal">
      <formula>"Auditoría en 2012"</formula>
    </cfRule>
  </conditionalFormatting>
  <conditionalFormatting sqref="I12:I70">
    <cfRule type="containsText" dxfId="5" priority="4" operator="containsText" text="Moderado">
      <formula>NOT(ISERROR(SEARCH("Moderado",I12)))</formula>
    </cfRule>
    <cfRule type="containsText" dxfId="4" priority="5" operator="containsText" text="Alto">
      <formula>NOT(ISERROR(SEARCH("Alto",I12)))</formula>
    </cfRule>
    <cfRule type="containsText" dxfId="3" priority="6" operator="containsText" text="Muy Alto">
      <formula>NOT(ISERROR(SEARCH("Muy Alto",I12)))</formula>
    </cfRule>
  </conditionalFormatting>
  <conditionalFormatting sqref="I12:I70">
    <cfRule type="containsText" dxfId="2" priority="2" operator="containsText" text="Muy Bajo">
      <formula>NOT(ISERROR(SEARCH("Muy Bajo",I12)))</formula>
    </cfRule>
    <cfRule type="containsText" dxfId="1" priority="3" operator="containsText" text="Bajo">
      <formula>NOT(ISERROR(SEARCH("Bajo",I12)))</formula>
    </cfRule>
  </conditionalFormatting>
  <conditionalFormatting sqref="I12:I70">
    <cfRule type="containsText" dxfId="0" priority="1" operator="containsText" text="Extremo">
      <formula>NOT(ISERROR(SEARCH("Extremo",I12)))</formula>
    </cfRule>
  </conditionalFormatting>
  <dataValidations count="2">
    <dataValidation type="list" allowBlank="1" showInputMessage="1" showErrorMessage="1" sqref="N12:N70">
      <formula1>"Adecuado,Inadecuado"</formula1>
    </dataValidation>
    <dataValidation type="list" allowBlank="1" showInputMessage="1" showErrorMessage="1" sqref="J12:K70">
      <formula1>"Si,No"</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Programación Auditorias</vt:lpstr>
      <vt:lpstr>riesgos</vt:lpstr>
      <vt:lpstr>'Programación Auditorias'!Área_de_impresión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UNAD</dc:creator>
  <cp:lastModifiedBy>Fabio Augusto Esguerra Urueña</cp:lastModifiedBy>
  <cp:lastPrinted>2016-06-28T20:06:58Z</cp:lastPrinted>
  <dcterms:created xsi:type="dcterms:W3CDTF">2007-10-10T14:59:30Z</dcterms:created>
  <dcterms:modified xsi:type="dcterms:W3CDTF">2021-08-30T16:58:16Z</dcterms:modified>
</cp:coreProperties>
</file>