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ci_fabio\Correspondencia OCI 2019\Informes\Evaluación por Dependencias Vigencia 2018\"/>
    </mc:Choice>
  </mc:AlternateContent>
  <bookViews>
    <workbookView xWindow="0" yWindow="0" windowWidth="28800" windowHeight="12435" tabRatio="926" firstSheet="11" activeTab="15"/>
  </bookViews>
  <sheets>
    <sheet name="INDICE 2018" sheetId="20" r:id="rId1"/>
    <sheet name="CONSOLIDADO" sheetId="2" r:id="rId2"/>
    <sheet name="DIRECCIÓN GENERAL" sheetId="3" r:id="rId3"/>
    <sheet name="PLANEACIÓN" sheetId="4" r:id="rId4"/>
    <sheet name="JURIDICA" sheetId="5" r:id="rId5"/>
    <sheet name="TECNOLOGÍA" sheetId="11" r:id="rId6"/>
    <sheet name="DIRECCIÓN CONTRACTUAL" sheetId="6" r:id="rId7"/>
    <sheet name="DIRECCIÓN LOGÍSTICA" sheetId="7" r:id="rId8"/>
    <sheet name="DIR INFRAESTRUCTURA" sheetId="8" r:id="rId9"/>
    <sheet name="CONTROL INTERNO" sheetId="10" r:id="rId10"/>
    <sheet name="CONSOLIDADO DIAFIN" sheetId="19" r:id="rId11"/>
    <sheet name="SUBDIRECCIÓN FINANCIERA" sheetId="12" r:id="rId12"/>
    <sheet name="SUBDIR ATENCIÓN ESTABLECIMIENTO" sheetId="13" r:id="rId13"/>
    <sheet name="SUBDIRADTVA ATCIUDADANO" sheetId="14" r:id="rId14"/>
    <sheet name="SUBDIRADTVA ADMONPERSONAL" sheetId="16" r:id="rId15"/>
    <sheet name="SUBDIRADTVA TALHUMANO" sheetId="17" r:id="rId16"/>
    <sheet name="SUBDIRADTVA DOCUMENTAL" sheetId="18" r:id="rId17"/>
    <sheet name="SUBDIRADTVA ADMINISTRATIVO" sheetId="15" r:id="rId18"/>
  </sheets>
  <externalReferences>
    <externalReference r:id="rId19"/>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1" i="3" l="1"/>
  <c r="E21" i="17" l="1"/>
  <c r="E22" i="17"/>
  <c r="E20" i="16"/>
  <c r="E21" i="16"/>
  <c r="F21" i="8"/>
  <c r="F22" i="8"/>
  <c r="F20" i="5"/>
  <c r="F21" i="5"/>
  <c r="F21" i="6"/>
  <c r="E17" i="2"/>
  <c r="E19" i="10"/>
  <c r="E18" i="10"/>
  <c r="F19" i="15"/>
  <c r="F20" i="15"/>
  <c r="F19" i="19"/>
  <c r="F20" i="4"/>
  <c r="F21" i="4"/>
  <c r="E12" i="2"/>
  <c r="F23" i="11"/>
  <c r="F16" i="19"/>
  <c r="E19" i="18"/>
  <c r="E20" i="18"/>
  <c r="F18" i="19"/>
  <c r="F17" i="19"/>
  <c r="F22" i="6"/>
  <c r="F24" i="11"/>
  <c r="E11" i="2"/>
  <c r="F22" i="19"/>
  <c r="E10" i="2"/>
  <c r="F20" i="3"/>
  <c r="L24" i="7"/>
  <c r="K24" i="7"/>
  <c r="M25" i="7"/>
  <c r="I24" i="7"/>
  <c r="F23" i="7"/>
  <c r="H21" i="7"/>
  <c r="I19" i="7"/>
  <c r="F19" i="7"/>
  <c r="F25" i="7"/>
  <c r="F26" i="7"/>
  <c r="M24" i="7"/>
  <c r="F17" i="2"/>
  <c r="F15" i="2"/>
  <c r="F14" i="2"/>
  <c r="F13" i="2"/>
  <c r="F12" i="2"/>
  <c r="F11" i="2"/>
  <c r="F10" i="2"/>
  <c r="F21" i="14"/>
  <c r="F19" i="13"/>
  <c r="F20" i="13"/>
  <c r="I17" i="13"/>
  <c r="F19" i="12"/>
  <c r="I17" i="12"/>
  <c r="F22" i="14"/>
  <c r="F20" i="19"/>
  <c r="F23" i="19" s="1"/>
  <c r="E16" i="2" s="1"/>
  <c r="F16" i="2" s="1"/>
  <c r="F20" i="12"/>
  <c r="F21" i="19"/>
  <c r="F24" i="19" l="1"/>
  <c r="E9" i="2"/>
  <c r="E18" i="2" s="1"/>
  <c r="F9" i="2" l="1"/>
  <c r="F18" i="2" s="1"/>
</calcChain>
</file>

<file path=xl/sharedStrings.xml><?xml version="1.0" encoding="utf-8"?>
<sst xmlns="http://schemas.openxmlformats.org/spreadsheetml/2006/main" count="790" uniqueCount="387">
  <si>
    <t>EVALUACIÓN DE GESTIÓN POR DEPENDENCIAS</t>
  </si>
  <si>
    <t>OFICINA DE CONTROL INTERNO</t>
  </si>
  <si>
    <t>VIGENCIA 2018</t>
  </si>
  <si>
    <t xml:space="preserve">1. ENTIDAD: </t>
  </si>
  <si>
    <t>2. DEPENDENCIA A EVALUAR:</t>
  </si>
  <si>
    <t xml:space="preserve">3. PROCESO </t>
  </si>
  <si>
    <t xml:space="preserve">4. OBJETIVOS ESTRATÉGICOS RELACIONADOS CON LA DEPENDENCIA </t>
  </si>
  <si>
    <t>Generar confianza y reconocimiento por parte de los diferentes grupos de interés para asegurar el posicionamiento de la Entidad</t>
  </si>
  <si>
    <t>5. COMPROMISOS ASOCIADOS AL CUMPLIMIENTO DEL OBJETIVO INSTITUCIONAL</t>
  </si>
  <si>
    <t>6. MEDICIÓN DE COMPROMISOS</t>
  </si>
  <si>
    <t>6.1. 
INDICADOR</t>
  </si>
  <si>
    <t>6.2. 
RESULTADO
%</t>
  </si>
  <si>
    <t>6.3. ANÁLISIS DE RESULTADO</t>
  </si>
  <si>
    <t>ESTRATEGIA</t>
  </si>
  <si>
    <t>ACCIONES PROGRAMADAS</t>
  </si>
  <si>
    <t>META 2017</t>
  </si>
  <si>
    <t>Robustecer los mecanismos de Transparencia Institucional y de lucha contra la corrupción</t>
  </si>
  <si>
    <t>Crear, aprobar y socializar la política
de prevención del daño antijurídico
en la Entidad.</t>
  </si>
  <si>
    <t xml:space="preserve">Implementar la política de prevención de daño antijurídico de la entidad </t>
  </si>
  <si>
    <t>Actividades realizadas / total de actividades planeadas</t>
  </si>
  <si>
    <t xml:space="preserve">La Política de prevención del daño antijurídico fue adoptada con Resolución 000869 del 26 de octubre de 2018. El documento que contiene la Política  de prevención del daño antijurídico – se encuentra publicado en la página web www.uspec.gov.co - POLÍTICAS INSTITUCIONALES - Código: A2-PO-02 -Versión: 01 -Vigencia: 03/08/2018, cuyo objetivo es "Reducir la litigiosidad y las reclamaciones administrativas en contra de la Unidad de Servicios Penitenciarios y Carcelarios-USPEC, con el fin de contribuir a la disminución de demandas presentadas en contra de la entidad, en un mediano plazo, y así mismo, lograr mitigar los pagos realizados por concepto de sentencias y conciliaciones". La política de prevención del daño antijurídico y defensa de los intereses de la USPEC, es aplicable a todas las áreas y dependencias de la Entidad, quienes quedan vinculadas al compromiso de hacerla actuante y velar por su aplicación.
La política de prevención del daño antijurídico fue objeto de reconocimiento especial por parte de la Agencia Nacional de Defensa Jurídica del Estado, en virtud a que la misma contribuirá a la reducción de la defensa de los derechos fundamentales y los recursos públicos de la nación.
El cumplimiento de la meta es del cien por ciento (100%).
</t>
  </si>
  <si>
    <t xml:space="preserve">Representar judicial y extrajudicialmente a la entidad en los procesos y actuaciones que se instauren en su contra o que ésta deba promover, mediante poder o delegación, y supervisar el trámite de los mismos </t>
  </si>
  <si>
    <t xml:space="preserve">Contestar oportunamente las demandas notificadas en los términos establecidos por la ley </t>
  </si>
  <si>
    <t xml:space="preserve">Acciones y demandas contestadas dentro de los términos de ley/Acciones y demandas recibidas con vencimiento dentro del trimestre </t>
  </si>
  <si>
    <t xml:space="preserve">Verificado el aplicativo eKOGUI, se evidencian 125 demandas admitidas en la vigencia 2018, en las que se encuentra vinculada la Unidad de Servicios Penitenciarios y Carcelarios, de las cuales se encuentran activos al 31 de diciembre de 2018, 123 procesos y dos fueron terminados en la vigencia. De los 125 procesos cuyas demandas fueron admitidas en la vigencia 2018, la entidad actúa en calidad de demandante en 4 procesos y en calidad de demandada en 121.
Se evidenció que la entidad designó abogado para atender los asuntos litigiosos en los que se encuentra vinculada, sin incluir las acciones de tutela en contra de la entidad.
De acuerdo con lo informado por la Oficina Asesora Jurídica mediante memorando I-2019-010715 del 25 de enero de 2019, en la vigencia 2018, se recibieron 5.077 acciones de tutelas, de las cuales 5.055 se contestaron dentro de los términos legales y las 22 restantes, se contestaron en términos en el mes de enero de 2019. La USPEC fue notificada de 170 autos de admisión de demandas, de los cuales se contestaron a tiempo 164 y las 6 demandas restantes, se respondieron en términos en enero de 2019.
Al verificarse en eKOGUI, la contestación de demandas en los términos legales y/o asistencia de abogados de la entidad a las distintas etapas procesales y conforme a lo reportado por la Oficina Asesora Jurídica,  el cumplimiento de la meta es del 100%.  
</t>
  </si>
  <si>
    <t>Adelantar las actuaciones disciplinarias al interior de la Entidad, tanto de las remitidas por entes de control, como las generadas al interior de la Entidad de acuerdo a lo establecido en la Ley 734 de 2002.</t>
  </si>
  <si>
    <t xml:space="preserve">Investigar todas las conductas disciplinarias en contra de los servidores públicos de la Entidad, garantizando la buena marcha de la gestión pública bajo los principios de la ley 734 de 2002 </t>
  </si>
  <si>
    <t xml:space="preserve">Autos inhibitorios de indagación preliminar y/o de apertura de investigación disciplinaria emitidos durante el trimestre / Quejas radicadas en el trimestre </t>
  </si>
  <si>
    <t xml:space="preserve">Responder los derechos de petición de manera oportuna completa y de fondo </t>
  </si>
  <si>
    <t>Lograr una comunicación fluida y eficaz entre la USPEC, sus diferentes dependencias y los particulares, en relación con los derechos de petición de competencia de la Oficina Asesora Jurídica.</t>
  </si>
  <si>
    <t xml:space="preserve">Derechos de petición contestados dentro de términos de ley/Derechos de petición recibidos con vencimiento dentro del trimestre </t>
  </si>
  <si>
    <t xml:space="preserve">De acuerdo con lo informado por la Oficina Asesora Jurídica mediante memorando I-2019-010715 del 25 de enero de 2019, en la vigencia 2018, se recibieron 257 derechos de petición, los cuales 253 se respondieron dentro del término legal de la vigencia y 4 se respondieron en tiempo en enero de 2019.
La valoración de la meta se hace teniendo en cuenta los derechos de petición de competencia funcional de la Oficina Asesora Jurídica. La anterior precisión se hace teniendo en cuenta que a partir del 12 de octubre de 2018, la OAJ asumió la coordinación de las respuestas institucionales a las PQRDS que ingresen a la entidad, de conformidad con lo establecido en la Circular interna No. 19, suscrita por la Directora General de la entidad, precisión que hace el área en el memorando antes citado. 
El cumplimiento de la meta es del 100%.  
</t>
  </si>
  <si>
    <t xml:space="preserve">Investigación y emisión de conceptos de manera oportuna y con un criterio netamente jurídico </t>
  </si>
  <si>
    <t xml:space="preserve">Generar lineamientos jurídicos claros, para que las diferentes áreas de la entidad tengan un criterio unificado </t>
  </si>
  <si>
    <t xml:space="preserve">Conceptos emitidos oportunamente/Solicitud de emisión de conceptos con vencimiento dentro del trimestre </t>
  </si>
  <si>
    <t xml:space="preserve">De acuerdo con lo informado por la Oficina Asesora Jurídica mediante memorando I-2019-010715 del 25 de enero de 2019, en la vigencia 2018, se recibieron 26 solicitudes para rendir concepto, de los cuales quedó pendiente un (1) concepto por rendir a la espera de una respuesta a una solicitud de la entidad al Ministerio de Trabajo, y otro en termino para responder en la vigencia 2019.
El cumplimiento de la meta es del 96.1%.  
</t>
  </si>
  <si>
    <t>PROMEDIO AVANCE METAS</t>
  </si>
  <si>
    <t>Calificación de la Evaluación de la Dependencia</t>
  </si>
  <si>
    <r>
      <t xml:space="preserve">7. EVALUACIÓN DE LA OFICINA DE CONTROL INTERNO A LOS COMPROMISOS DE LA DEPENDENCIA:
</t>
    </r>
    <r>
      <rPr>
        <sz val="12"/>
        <color theme="1"/>
        <rFont val="Arial Narrow"/>
        <family val="2"/>
      </rPr>
      <t xml:space="preserve">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La Oficina de Control Interno realizó la evaluación de la Oficina Asesora de Planeación teniendo en cuenta la aplicación y formulación los indicadores de gestión y resultado diseñados por las áreas para la vigencia 2017. Se debe considerar que la OCI se podrá apartar de las calificaciones o resultados consolidados por la Oficina Asesora de Planeación en su seguimiento a los planes, programas y proyectos, como consecuencia de la verificación que realiza la OCI en los seguimientos a la gestión institucional. </t>
    </r>
    <r>
      <rPr>
        <b/>
        <sz val="12"/>
        <color theme="1"/>
        <rFont val="Arial Narrow"/>
        <family val="2"/>
      </rPr>
      <t xml:space="preserve">
</t>
    </r>
  </si>
  <si>
    <t xml:space="preserve">8. RECOMENDACIONES DE MEJORAMIENTO DE LA OFICINA DE CONTROL INTERNO: </t>
  </si>
  <si>
    <t xml:space="preserve">A partir del desempeño histórico de la gestión de la dependencia,  se recomienda formular metas que conlleven al fortalecimiento del proceso de gestión jurídica de la entidad, que sean de utilidad para la toma de decisiones y mejora de la gestión, verificables y con indicadores que permitan su medición y evaluación técnica. </t>
  </si>
  <si>
    <t>9. FECHA: Enero 31 de 2019</t>
  </si>
  <si>
    <t>10. INFORME PRESENTADO POR: Oficina de Control Interno.</t>
  </si>
  <si>
    <r>
      <rPr>
        <b/>
        <sz val="12"/>
        <color theme="1"/>
        <rFont val="Arial Narrow"/>
        <family val="2"/>
      </rPr>
      <t>JOSE JORGE ROCA MARTÍNEZ -</t>
    </r>
    <r>
      <rPr>
        <sz val="12"/>
        <color theme="1"/>
        <rFont val="Arial Narrow"/>
        <family val="2"/>
      </rPr>
      <t xml:space="preserve"> Jefe Oficina de Control Interno</t>
    </r>
  </si>
  <si>
    <t>Formato en prueba de uso</t>
  </si>
  <si>
    <t>GESTIÓN CONTRACTUAL</t>
  </si>
  <si>
    <t>Proveer bienes y servicios para contribuir al mejoramiento de las condiciones de habitabilidad y bienestar de la población privada de la libertad</t>
  </si>
  <si>
    <t>Consolidar la cultura de calidad dentro de la institución mediante la interiorización y apropiación del SIGI, con el fin de atender con efectividad las necesidades del cliente institucional</t>
  </si>
  <si>
    <t>Implementar los controles que aseguren la confiabilidad, integridad y disponibilidad de la información institucional</t>
  </si>
  <si>
    <t>Seguimiento mensual a los compromisos adquiridos por las áreas ejecutoras en materia contractual en el Plan de Adquisiciones</t>
  </si>
  <si>
    <t>Realizar seguimiento permanente al Plan de Adquisiciones</t>
  </si>
  <si>
    <t>N° de procesos en curso/ N° de procesos propuestos</t>
  </si>
  <si>
    <t xml:space="preserve">La entidad programó en el Plan Anual de Adquisiciones 287 contratos para la vigencia 2018, con un presupuesto de $395.084.199.928. Es de anotar que el PAA tuvo  veintitrés (23) actualizaciones durante la vigencia, siendo la última el veintiuno (21) de diciembre de 2018. En el año 2018, se suscribieron 227 contratos y un convenio específico derivado que no cuenta con el consecutivo de la numeración, por lo que no se tendrá en cuenta en la evaluación.  Para el porcentaje de cumplimiento de la meta, se tomara como referente los doscientos ochenta y siete (287) contratos programados en el Plan Anual de Adquisiciones frente a los  doscientos veintisiete (227) contratos suscritos en la vigencia. Se precisa que la numeración de contratos fue de doscientos treinta y seis (236) contratos, siendo anulados nueve (9).
En este orden, se evidenció que fueron programados 287 contratos para la vigencia 2018, de los cuales se contrataron 227, para un porcentaje de cumplimiento del 79.09%.
</t>
  </si>
  <si>
    <t>Mantener actualizada la documentación del proceso de Gestión Contractual</t>
  </si>
  <si>
    <t>Actualizar y modificar diez (10) procedimientos y dos (2) manuales del proceso de Gestión Contractual</t>
  </si>
  <si>
    <t>No. de Procedimientos y manuales actualizados/ No. de documentos a actualizar</t>
  </si>
  <si>
    <t xml:space="preserve">Liquidar contratos de la entidad </t>
  </si>
  <si>
    <t>Adelantar la liquidación de los contratos que se requieran dentro de la vigencia</t>
  </si>
  <si>
    <t>No. de actas de liquidación radicadas/Total de contratos a liquidar durante la vigencia</t>
  </si>
  <si>
    <t xml:space="preserve">La falta de precisión en la meta, indicador y resultado esperado, dificultan establecer un criterio claro de medición, por cuanto no es posible identificar un número de contratos a liquidar para la vigencia ( línea base), a partir del universo de contratos terminados y no liquidados.
La Oficina de Control Interno verificó que en el año 2018, se liquidaron  y publicaron en el SECOP, setenta y dos (72) contratos suscritos en las vigencias 2013, 2014, 2015, 2016, 2017 y 2018.
Con relación a la base de datos de contratos de las vigencias 2012, 2013, 2014, 2015, 2016, 2017 y 2018, que registra el estado de contratos (vigentes, terminados, liquidados y sin liquidar) se evidenció un total de  ciento un (101) contratos sin liquidar, así:
2012: 0; 2013:7; 2014:5; 2015: 34; 2016:14: 2017: 21 y 2018: 20, para un total de 101 contratos terminados y sin liquidar.
En aras a establecer un porcentaje de cumplimiento de esta meta, la OCI toma como criterio de evaluación, los 101 contratos de las vigencias 2013 a 2018 terminados y sin liquidar frente a 72  liquidaciones realizadas en el año 2018. En consecuencia, la meta se cumplió en un 71.2%.
Es de anotar que la Dirección de Gestión Contractual considera el cumplimiento de la meta en cien por ciento (100%), con base en las siguientes consideraciones:
“Para el corte de 30 de junio se han radicado 85 actas de liquidación para revisión, de las cuales 53 han sido suscritas; Para el corte de 30 de septiembre se radicaron 42 actas de liquidación para revisión, de un total de 52  contratos a liquidar a dicho periodo. Para para la vigencia 2018, se presentan 29 contratos terminados sin liquidar en términos contractuales y que corresponden a igual número de actas de liquidación radicadas”. 
</t>
  </si>
  <si>
    <t>Controlar en tiempo establecido para cada modalidad desde la radicación de estudios previos hasta aprobación de la póliza</t>
  </si>
  <si>
    <t>Oportunidad en la adjudicación de los procesos contractuales</t>
  </si>
  <si>
    <t>N° de procesos radicados y con pólizas aprobadas que cumplan con los tiempos establecidos/Total de procesos radicados</t>
  </si>
  <si>
    <t xml:space="preserve">De acuerdo con la matriz de procesos de selección suministrada por la Dirección de Gestión Contractual, en la vigencia 2018 se radicaron 93 procesos, excluyendo los 124 de prestación de servicios profesionales para apoyar la gestión que no requieren pólizas de garantías.
Del total de los noventa y tres (93) procesos radicados, se evidencia que fueron adjudicados y celebrados cincuenta y dos (52); veintiuno (21) procesos fueron cancelados y veinte (20), publicados.
Tomando como criterio de evaluación la información reportada en la matriz de procesos, la meta se cumplió en un 55.9%.
</t>
  </si>
  <si>
    <t>9. FECHA:  Enero 31 de 2019</t>
  </si>
  <si>
    <t>Firma Jefe Oficina de Control Interno</t>
  </si>
  <si>
    <t xml:space="preserve">Unidad de Servicios Penitenciarios y Carcelarios </t>
  </si>
  <si>
    <t>Oficina de Tecnología</t>
  </si>
  <si>
    <t xml:space="preserve">3. PROCESOS </t>
  </si>
  <si>
    <t>Gestión de las Tecnologías de la Información</t>
  </si>
  <si>
    <t xml:space="preserve">Establecer la guía de transición e
implementación del protocolo IPv4
a IPv6 (MSPI)
</t>
  </si>
  <si>
    <t>Plan Estratégico de tecnologías de información</t>
  </si>
  <si>
    <t xml:space="preserve">Definir el plan de seguridad y
privacidad de la información </t>
  </si>
  <si>
    <t>Definición del plan de tratamiento de
riesgos de seguridad de información</t>
  </si>
  <si>
    <t xml:space="preserve">Estudios previos para contratar el personal que elaborará el plan de tratamiento de riesgos de seguridad de información
</t>
  </si>
  <si>
    <t>9. FECHA: 23/01/2019</t>
  </si>
  <si>
    <t>Dirección Logística (Subdirección de Suministro de bienes y Subdirección de Suministro de servicios)</t>
  </si>
  <si>
    <t>Gestión de Suministro de Bienes y Prestación de Servicios</t>
  </si>
  <si>
    <t>META 2018</t>
  </si>
  <si>
    <t>Fortalecer el suministro de bienes y servicios para el Sistema Penitenciario y Carcelario</t>
  </si>
  <si>
    <t>Realizar las actividades contractuales para dotar con elementos tecnológicos al Sistema Penitenciario y Carcelario</t>
  </si>
  <si>
    <t>Realizar contratación para dotar a cuatro (4) ERON con máquinas de Rayos X</t>
  </si>
  <si>
    <t>No. de contratos suscritos para la dotación de  máquinas de Rayos X  /  No. de contratos proyectados en la vigencia para  la dotación de máquinas de Rayos X  * 100</t>
  </si>
  <si>
    <r>
      <t xml:space="preserve">Resultado: Contratos adjudicados para la dotación de 4 Máquinas de RX
</t>
    </r>
    <r>
      <rPr>
        <sz val="12"/>
        <color theme="1"/>
        <rFont val="Arial Narrow"/>
        <family val="2"/>
      </rPr>
      <t>De acuerdo a la información reportada por la Oficina Asesora de Planeación, se detalla el cumplimiento del 100% en la meta para el tercer trimestre de 2018, la cual estaba programada inicialmente para el cuarto trimestre según el plan de acción (15/06/2018). Por su parte la Dirección Logística - Subdirección de Bienes aportó los soportes correspondiente al contrato No. 169-2018 suscrito el 25/09/2018 con MELTEC COMUNICACIONES S.A. por valor de $1.124.200.000 y objeto: "</t>
    </r>
    <r>
      <rPr>
        <i/>
        <sz val="12"/>
        <color theme="1"/>
        <rFont val="Arial Narrow"/>
        <family val="2"/>
      </rPr>
      <t xml:space="preserve">Suministro, instalación, montaje, prueba, puesta en funcionamiento, garantía y mantenimiento preventivo y correctivo de equipos de rayos X para la detección del ingreso de elementos prohibidos para algunos establecimientos penitenciarios y carcelarios de orden nacional a cargo del Instituto Nacional Penitenciario y Carcelario - INPEC", </t>
    </r>
    <r>
      <rPr>
        <sz val="12"/>
        <color theme="1"/>
        <rFont val="Arial Narrow"/>
        <family val="2"/>
      </rPr>
      <t xml:space="preserve">y la prórroga No.1 del 27/12/2018 por el término de sesenta (60) días calendario, la cual está justificada en atrasos al cronograma en la fecha de inicio un mes después el 24/10/2018 y demoras en trámites ante la DIAN y de nacionalización de los equipos.
En cuanto al alcance del contrato se encontró que el número de ERON beneficiarios subió de cuatro (4) a siete (7) así: Girardot, Pasto, Sincelejo, COMEB, Popayán, Armenia y Pereira, es decir que se superó la meta establecida.
La información del contrato 169 de 2018 fue confirmada en la matriz de contratación con corte 12/31/2018 y en el Plan de Adquisiciones.
</t>
    </r>
  </si>
  <si>
    <t>Realizar contratación para dotar a cuatro (4) ERON con Sistema de Circuito Cerrado de Televisión</t>
  </si>
  <si>
    <t>No. de contratos suscritos para la dotación de  máquinas de CCTV  /  No. de contratos proyectados en la vigencia para  la dotación de CCTV X  * 100</t>
  </si>
  <si>
    <r>
      <t xml:space="preserve">Resultado: Contratos adjudicados para la dotación de  4 CCTV 
</t>
    </r>
    <r>
      <rPr>
        <sz val="12"/>
        <color theme="1"/>
        <rFont val="Arial Narrow"/>
        <family val="2"/>
      </rPr>
      <t>De acuerdo a la información reportada por la Oficina Asesora de Planeación, para el tercer trimestre no hubo avance, no obstante el cumplimiento se encontraba programado para el cuarto trimestre según el plan de acción (15/06/2018). Por su parte la Dirección Logística - Subdirección de Bienes aportó los soportes correspondiente al contrato No. 206-2018 suscrito el 23/11/2018 con VOXCOM TELECOMUNICACIONES S.A.S. por valor de $1.332.532.864 y objeto:</t>
    </r>
    <r>
      <rPr>
        <i/>
        <sz val="12"/>
        <color theme="1"/>
        <rFont val="Arial Narrow"/>
        <family val="2"/>
      </rPr>
      <t xml:space="preserve"> "Adquisición, instalación, montaje, prueba, puesta en funcionamiento, garantía y mantenimiento preventivo y correctivo de los circuitos cerrados de televisión con video y control en tiempo real, que involucre equipos activos y pasivos, con el centro de control y monitoreo, con el fin de apoyar las labores de seguridad internas y externas del mismo, para cuatro (4) establecimientos de reclusión del orden nacional del INPEC"</t>
    </r>
    <r>
      <rPr>
        <sz val="12"/>
        <color theme="1"/>
        <rFont val="Arial Narrow"/>
        <family val="2"/>
      </rPr>
      <t xml:space="preserve"> y la prórroga No.1 del 19/12/2018 hasta el 10/04/2019, la cual está justificada en el tiempo para la compra e importación de equipos, instalación y puesta en funcionamiento para dar cumplimiento al objeto y alcance del contrato.
En cuanto al alcance del contrato se encontró que el número de ERON beneficiarios fue de cuatro (4) así: Pitalito, La Plata, Santa Rosa de Viterbo y Arauca,  es decir que se cumplió la meta establecida.
La información del contrato 206 de 2018 se confirmó en la matriz de contratación con corte 12/31/2018 y en el Plan de Adquisiciones.
</t>
    </r>
  </si>
  <si>
    <t>Realizar contratación para dotar a ocho (8) ERON con sistema de radio comunicación de dos vías</t>
  </si>
  <si>
    <t>No. de contratos suscritos para la dotación de  radios de comunicación   /  No. de contratos proyectados en la vigencia para  la dotación de radios de comunicación  X  100</t>
  </si>
  <si>
    <r>
      <t xml:space="preserve">Resultado: Contratos adjudicados para la dotación de  8 Sistemas de radio 
</t>
    </r>
    <r>
      <rPr>
        <sz val="12"/>
        <color theme="1"/>
        <rFont val="Arial Narrow"/>
        <family val="2"/>
      </rPr>
      <t>De acuerdo a la información reportada por la Oficina Asesora de Planeación, para el tercer trimestre no hubo avance, no obstante el cumplimiento se encontraba programado para el cuarto trimestre según el plan de acción (15/06/2018). Por su parte la Dirección Logística - Subdirección de Bienes aportó los soportes correspondiente al contrato No. 230-2018 suscrito el 26/12/2018 con UNIÓN TEMPORAL RADIOS INPEC 2018. por valor de $888.820.800 y objeto: "</t>
    </r>
    <r>
      <rPr>
        <i/>
        <sz val="12"/>
        <color theme="1"/>
        <rFont val="Arial Narrow"/>
        <family val="2"/>
      </rPr>
      <t>Adquisición De Radios Portátiles Para El Instituto Nacional Penitenciario Y Carcelario –Inpec</t>
    </r>
    <r>
      <rPr>
        <sz val="12"/>
        <color theme="1"/>
        <rFont val="Arial Narrow"/>
        <family val="2"/>
      </rPr>
      <t>" y la prórroga No.1 del 31/12/2018 por un término de sesenta (60) días calendario, la cual está justificada en el tiempo para la compra e importación de equipos, instalación y puesta en funcionamiento para dar cumplimiento al objeto y alcance del contrato, de acuerdo a la solicitud del Subdirector de Suministro de Servicios en memorando I-2018-026972.
En cuanto al alcance del contrato no se encontró cuales eran los ERON beneficiarios ni la cantidad de radios portátiles, es decir que no se pudo identificar con claridad el cumplimiento de la meta establecida.
La información del contrato 230 de 2018 se confirmó en la matriz de contratación con corte 12/31/2018 y en el Plan de Adquisiciones.</t>
    </r>
    <r>
      <rPr>
        <b/>
        <sz val="12"/>
        <color theme="1"/>
        <rFont val="Arial Narrow"/>
        <family val="2"/>
      </rPr>
      <t xml:space="preserve">
</t>
    </r>
  </si>
  <si>
    <t>No. de contratos suscritos para la dotación de  salas de audiencias virtuales  /  No. de contratos proyectados en la vigencia para  la dotación de salas de audiencias virtuales   X 100</t>
  </si>
  <si>
    <t>Desarrollar estudios previos de la Dirección Logística -Subdirección de Bienes de los procesos planteados en el Plan anual de Adquisiciones</t>
  </si>
  <si>
    <t xml:space="preserve">Estudios previos aprobados  de la Dirección de Logística- Subdirección Bienes estipulados en el Plan anual de Adquisiciones </t>
  </si>
  <si>
    <t>N°. Estudios previos aprobados / Total estudios previos de los procesos proyectados en el Plan de Adquisiciones x 100</t>
  </si>
  <si>
    <t>Adelantar las actividades necesarias para mantener  el servicio de vigilancia electrónica a los internos beneficiarios según la ley</t>
  </si>
  <si>
    <t xml:space="preserve">Suministrar el servicio de vigilancia electrónica a 5.300 internos por mes </t>
  </si>
  <si>
    <t xml:space="preserve">N° de Internos con SVE  / 5.300 internos con beneficio de SVE </t>
  </si>
  <si>
    <r>
      <t xml:space="preserve">Resultado: Prestar el servicio de vigilancia electrónica a 5.300 internos por mes
</t>
    </r>
    <r>
      <rPr>
        <sz val="12"/>
        <color theme="1"/>
        <rFont val="Arial Narrow"/>
        <family val="2"/>
      </rPr>
      <t>Teniendo en cuenta las metas fijadas en el plan de acción 2018 publicado el 31/01/2018, se puede identificar que inicialmente se planteó la cobertura del servicio de vigilancia electrónica para 6000 internos por mes; de acuerdo al seguimiento realizado por la Oficina Asesora de Planeación para el primer trimestre se beneficiaron 14.675 internos de los 18.000 para un 20,38% del cumplimiento de la meta, en el seguimiento del segundo trimestre se reportaron 15.412 internos beneficiados de 18.000 que corresponden al 21,40% del cumplimiento trimestral de la meta.</t>
    </r>
    <r>
      <rPr>
        <b/>
        <sz val="12"/>
        <color theme="1"/>
        <rFont val="Arial Narrow"/>
        <family val="2"/>
      </rPr>
      <t xml:space="preserve">
</t>
    </r>
    <r>
      <rPr>
        <sz val="12"/>
        <color theme="1"/>
        <rFont val="Arial Narrow"/>
        <family val="2"/>
      </rPr>
      <t xml:space="preserve">Para finales del mes de mayo de 2018, se suscribió la orden de operación mercantil 133-2018 31793209-2018 con fecha de suscripción 28/05/2018, con el objeto de: </t>
    </r>
    <r>
      <rPr>
        <i/>
        <sz val="12"/>
        <color theme="1"/>
        <rFont val="Arial Narrow"/>
        <family val="2"/>
      </rPr>
      <t xml:space="preserve">"Contratar la solución integral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
</t>
    </r>
    <r>
      <rPr>
        <sz val="12"/>
        <color theme="1"/>
        <rFont val="Arial Narrow"/>
        <family val="2"/>
      </rPr>
      <t xml:space="preserve">Seguido, la meta del plan de acción 2018 fue ajustada de acuerdo a la actualización del 15/06/2018, la cual quedó en suministrar el servicio de vigilancia electrónica a 5.300 internos por mes, por lo que dicha cifra se aplicó para la medición del tercer y cuarto trimestre, quedando un cumplimiento del 22,47% y 22,22% respectivamente.
De otra parte, debido a la ausencia de información para comparar los datos reportados en el seguimiento al plan de acción del cuarto trimestre, se solicitó el último informe de interventoría (contrato 151 de julio de 2018) al Jefe de la Oficina de Tecnología, encontrando con corte al 30/11/2018 el número de dispositivos activos fue de 4.750 dispositivos activos y con corte al 31/12/2018 el número de dispositivos activos a diciembre fue de 4.918, frente a 4,711 reportados por la Subdirección de Suministro de Bienes, es decir los datos reportados en el informe de interventoría no concuerdan con los reportados por Bienes. 
</t>
    </r>
  </si>
  <si>
    <t>Adelantar las actividades contractuales requeridas para la dotación penitenciaria y carcelaria</t>
  </si>
  <si>
    <t>Cumplir las metas establecidas en los Acuerdos de desempeño para el presupuesto de inversión apropiado  durante la vigencia para la dotación penitenciaria y carcelaria</t>
  </si>
  <si>
    <t>Presupuesto de inversión comprometido / Presupuesto apropiado</t>
  </si>
  <si>
    <t>C-1206-0800-3</t>
  </si>
  <si>
    <t>IMPLEMENTACIÓN DE SALAS PARA LA REALIZACIÓN DE AUDIENCIAS VIRTUALES EN LOS ESTABLECIMIENTOS DE RECLUSIÓN DEL ORDEN NACIONAL</t>
  </si>
  <si>
    <t>Desarrollar las actividades necesarias para el seguimiento a la contratación del servicio de alimentación</t>
  </si>
  <si>
    <t>Realizar supervisión permanente a los contratos de suministro de alimentación, como mínimo para un 80%, de la población beneficiaria en los ERON.</t>
  </si>
  <si>
    <t>Presentar 1  Informe trimestral  de las visitas de supervisión a los contratos de suministro de alimentación, que   cubran  el 80%   de la PPL Intramural  en los ERON.</t>
  </si>
  <si>
    <t>C-1206-0800-4</t>
  </si>
  <si>
    <t>FORTALECIMIENTO DE LA SEGURIDAD EN LOS ESTABLECIMIENTOS DE RECLUSIÓN DEL ORDEN NACIONAL</t>
  </si>
  <si>
    <t>Realizar la supervisión permanente al contrato con la entidad fiduciaria para la administración de los recursos del Fondo Nacional de Salud para la Población Privada de la Libertad</t>
  </si>
  <si>
    <t>Supervisar el contrato con la entidad fiduciaria para la administración de los recursos del Fondo Nacional de Salud para la Población Privada de la Libertad</t>
  </si>
  <si>
    <t xml:space="preserve">12 Informes de supervisión </t>
  </si>
  <si>
    <t>9. FECHA: 31/01/2019</t>
  </si>
  <si>
    <t>GESTIÓN DE LA INFRAESTRUCTURA</t>
  </si>
  <si>
    <t>Proporcionar la infraestructura física y su mantenimiento para contribuir al mejoramiento de las condiciones de habitabilidad y bienestar de la población privada de la libertad.</t>
  </si>
  <si>
    <t>Ampliar, mejorar y conservar la infraestructura del Sistema Penitenciario y Carcelario</t>
  </si>
  <si>
    <t>Ejecutar la Fase 1 – Diagnóstico Hito N° 1 Del Plan Maestro de Infraestructura Penitenciaria y Carcelaria</t>
  </si>
  <si>
    <t>Elaboración del Plan Maestro de Infraestructura Penitenciaria y Carcelaria</t>
  </si>
  <si>
    <t xml:space="preserve">Plan Maestro de Infraestructura Penitenciaria y Carcelaria elaborado </t>
  </si>
  <si>
    <t>La convocatoria CME008-2018 para contratar la Consultoría para la Elaboración de la Fase I – Diagnóstico Plan Maestro de Infraestructura Penitenciaria y Carcelaria adelantada por FONADE, con base en el Convenio Interadministrativo 216144 suscrito entre la USPEC y FONADE, se declaró fallida, según lo informado por la Dirección de Infraestructura.</t>
  </si>
  <si>
    <t>Generar cupos penitenciarios y carcelarios para la población privada de la libertad</t>
  </si>
  <si>
    <t>Entregar 1.500 cupos penitenciarios y carcelarios al INPEC</t>
  </si>
  <si>
    <t>No. de cupos entregados / No. Cupos proyectados para la vigencia</t>
  </si>
  <si>
    <t>Realizar mantenimiento a la infraestructura penitenciaria y carcelaria</t>
  </si>
  <si>
    <t>Intervenir 135 ERON con obras de mantenimiento general.</t>
  </si>
  <si>
    <t>N° de ERON con intervenciones en mantenimiento iniciadas durante la vigencia / N° de ERON proyectados para intervención en la vigencia.</t>
  </si>
  <si>
    <t xml:space="preserve">En la vigencia 2018, la USPEC intervino 125 Establecimientos de Reclusión del Orden Nacional, así: 56 ERON a través de contratos derivados del Contrato Interadministrativo de Gerencia de Proyectos No. 216144 de 2016 suscrito con FONADE, 66 ERON por la ejecución de los contratos 174, 175, 176, 177, 178, 179 y 160 de 2017; 3 ERON con la ejecución de los contratos 115, 148 y 172 de 2018.
Para la evaluación de la meta se tiene en cuenta la intervención en los ERON que se ejecutan a través de los contratos derivados del convenio suscrito con FONADE, en atención a que el mismo contó con recursos de vigencias futuras – que para el año 2018, fue de $127.176.455.917.  Igual situación se presentó con los contratos 174, 175, 176, 177, 178, 179 y 180 de 2017, cuyo presupuesto para 2018 fue de $21.957.128.471.
Por lo anterior,  la meta se cumplió en noventa y dos punto cincuenta y nueve por ciento (92.59%), que resulta de multiplicar ciento veinticinco (125) ERON con intervención en la vigencia,  por cien (100), dividido en ciento treinta y cinco (135) ERON con intervención propuestos como meta para la vigencia.
</t>
  </si>
  <si>
    <t>Desarrollar estudios previos de la Dirección de Infraestructura de los procesos planteados en el Plan anual de Adquisiciones</t>
  </si>
  <si>
    <t>Estudios previos aprobados de la Dirección de Infraestructura de los procesos planteados en el Plan anual de Adquisiciones</t>
  </si>
  <si>
    <t>N°. Estudios previos aprobados / Total estudios previos de los procesos proyectados en el Plan de Adquisiciones</t>
  </si>
  <si>
    <t>Cumplir las metas establecidas en los Acuerdos de desempeño para el presupuesto de inversión apropiado durante la vigencia para la infraestructura penitenciaria y carcelaria</t>
  </si>
  <si>
    <t>Adelantar las actividades contractuales requeridas para la construcción, renovación y mantenimiento de la infraestructura</t>
  </si>
  <si>
    <t xml:space="preserve">Se recomienda fortalecer la planeación para la efectividad de los procesos de contratación relacionados con la generación de cupos  penitenciarios y carcelarios y mantenimiento de la infraestructura así como al Director y Subdirectores, ejercer control y seguimiento a las metas del área propuestas para cada vigencia, en especial los proyectos relacionados con la misionalidad del área, que impactan en las metas de la entidad.
Es imperativo contar con al Plan Maestro de Infraestructura, cuya meta se viene proponiendo desde el año 2015, sin que a 2018, haya podido cumplirse. Además, el documento servirá de orientador al quehacer misional de la entidad, para cumplir de manera efectiva con los objetivos institucionales de cada vigencia, de proveer la infraestructura necesaria al Sistema Penitenciario y Carcelario.
Se reitera por tanto lo señalado en vigencias anteriores, que como deber funcional de la Dirección de Infraestructura, es necesario elaborar el Plan Maestro de Infraestructura Penitenciaria y Carcelaria, de conformidad con los números 3 y 2 de los artículos 17, 18 y 19 del Decreto 4150 de 2011, que establece como responsabilidad del Director de Infraestructura (Coordinar y orientar la elaboración), Subdirector de Conservación y Construcción (Elaborarlo y Ejecutarlo) y del Subdirector de Seguimiento a la Infraestructura (Coadyuvar en la elaboración). 
</t>
  </si>
  <si>
    <t>UNIDAD DE SERVICIOS PENITENCIARIOS Y CARCELARIOS</t>
  </si>
  <si>
    <t>Gestiòn Administrativa y Financiera</t>
  </si>
  <si>
    <r>
      <rPr>
        <b/>
        <sz val="12"/>
        <color theme="1"/>
        <rFont val="Arial Narrow"/>
        <family val="2"/>
      </rPr>
      <t>Objetivo Estratégico:</t>
    </r>
    <r>
      <rPr>
        <sz val="12"/>
        <color theme="1"/>
        <rFont val="Arial Narrow"/>
        <family val="2"/>
      </rPr>
      <t>Consolidar la cultura de calidad dentro de la institución mediante la interiorización y apropiación del SIGI, con el fin de atender con efectividad las necesidades del cliente institucional</t>
    </r>
  </si>
  <si>
    <t>Mantener y mejorar el Sistema Integrado de Gestión Institucional -SIGI -</t>
  </si>
  <si>
    <t>Actualizar, modificar, complementar y/o crear 8 procedimientos y 29 formatos que actualmente están en vigencia en los grupos de Presupuesto, Contabilidad y Tesorería, según sea el caso.</t>
  </si>
  <si>
    <t>Revisar, actualizar y ajustar todos los documentos de la Sub dirección Financiera.</t>
  </si>
  <si>
    <r>
      <t>Total Procedimientos y formatos
actualizados</t>
    </r>
    <r>
      <rPr>
        <sz val="16"/>
        <color theme="1"/>
        <rFont val="Arial Narrow"/>
        <family val="2"/>
      </rPr>
      <t xml:space="preserve"> </t>
    </r>
    <r>
      <rPr>
        <b/>
        <sz val="16"/>
        <color theme="1"/>
        <rFont val="Arial Narrow"/>
        <family val="2"/>
      </rPr>
      <t>/</t>
    </r>
    <r>
      <rPr>
        <sz val="16"/>
        <color theme="1"/>
        <rFont val="Arial Narrow"/>
        <family val="2"/>
      </rPr>
      <t xml:space="preserve"> </t>
    </r>
    <r>
      <rPr>
        <sz val="12"/>
        <color theme="1"/>
        <rFont val="Arial Narrow"/>
        <family val="2"/>
      </rPr>
      <t>procedimientos
existentes</t>
    </r>
  </si>
  <si>
    <r>
      <t>Total funcionarios socializados</t>
    </r>
    <r>
      <rPr>
        <b/>
        <sz val="16"/>
        <color theme="1"/>
        <rFont val="Arial Narrow"/>
        <family val="2"/>
      </rPr>
      <t xml:space="preserve"> / </t>
    </r>
    <r>
      <rPr>
        <sz val="12"/>
        <color theme="1"/>
        <rFont val="Arial Narrow"/>
        <family val="2"/>
      </rPr>
      <t>Total funcionarios a socializar</t>
    </r>
  </si>
  <si>
    <t>Gestión Administrativa y Financiera</t>
  </si>
  <si>
    <t>Realizar gestión y seguimiento a los requerimientos de los diferentes Establecimientos de Reclusión del Orden Nacional recibidos por la Subdirección de Atención a Establecimientos de Reclusión</t>
  </si>
  <si>
    <t>Seguimiento a la totalidad de los requerimientos allegados a la SUBAER</t>
  </si>
  <si>
    <t>Total de requerimientos con seguimiento realizado / Total de requerimientos recibidos por la SUBAER * 100</t>
  </si>
  <si>
    <t>Dar cumplimiento al cronograma de actividades establecido por la SUBAER</t>
  </si>
  <si>
    <t>Total de actividades del cronograma cumplidas / Total de actividades programadas en cronograma * 100</t>
  </si>
  <si>
    <t xml:space="preserve">8. RECOMENDACIONES DE MEJORAMIENTO DE LA OFICINA DE CONTROL INTERNO: 
</t>
  </si>
  <si>
    <t>Se recomienda fortalecer el seguimiento a las novedades reportadas a la SUBAER, de tal manera que sea posible evidenciar el resultado final de la gestión realizada por las áreas misionales.
Se debe implementar controles que garanticen en términos de oportunidad y eficacia la gestión adelantada por SUBAER en cuanto al trámite y seguimiento realizado.
Implementar herramientas que permita clasificar estadísticamente las novedades reportadas por clase, frecuencia, regional y establecimiento.</t>
  </si>
  <si>
    <t>9. FECHA: 31 de Enero de 2019</t>
  </si>
  <si>
    <t>JOSÉ JORGE ROCA MARTÍNEZ - Jefe Oficina de Control Interno</t>
  </si>
  <si>
    <t>Subdirección Administrativa Grupo Atención al Ciudadano</t>
  </si>
  <si>
    <t xml:space="preserve">Objetivo Estratégico: Generar confianza y reconocimiento por los diferentes grupos de interés para asegurar el posicionamiento de la Entidad. </t>
  </si>
  <si>
    <t xml:space="preserve">Realizar 4 foros de las áreas
misionales por medio de la página
WEB
</t>
  </si>
  <si>
    <t>Dar a conocer la gestión de la USPEC en 4 ferias de Atención al Ciudadano</t>
  </si>
  <si>
    <t xml:space="preserve">Foros realizados/Foros Propuestos
</t>
  </si>
  <si>
    <t xml:space="preserve">Realizar actividades de
socialización al 50% de los
servidores públicos referente al
procedimiento de Servicio al
Ciudadano
</t>
  </si>
  <si>
    <t>DIRECCION ADMINISTRATIVA Y FINANCIERA</t>
  </si>
  <si>
    <t>RESULTADO</t>
  </si>
  <si>
    <t>ANÁLISIS RESULTADO</t>
  </si>
  <si>
    <t>Subdirección Adminstrativa - Grupo Documental</t>
  </si>
  <si>
    <t>Subdirección Adminstrativa - Grupo Talento Humano</t>
  </si>
  <si>
    <t>Subdirección Adminstrativa - Grupo Adminstración de Personal</t>
  </si>
  <si>
    <t>Subdirección Adminstrativa - Grupo Administrativo</t>
  </si>
  <si>
    <t>Subdirección Adminstrativa - Grupo Atencion al Ciudadano</t>
  </si>
  <si>
    <t>Subdirección Adminstrativa - Financiera</t>
  </si>
  <si>
    <t>Subdirección Adminstrativa - Grupo Atencion a Establecimientos de Reclusión</t>
  </si>
  <si>
    <t>Oficina de Control Interno</t>
  </si>
  <si>
    <t>Informe de Evaluación de Dependencias</t>
  </si>
  <si>
    <t>CONSOLIDADO</t>
  </si>
  <si>
    <t>Dependencia</t>
  </si>
  <si>
    <t>Calificación</t>
  </si>
  <si>
    <t>Dirección General</t>
  </si>
  <si>
    <t>Oficina de Planeación</t>
  </si>
  <si>
    <t>Oficina Jurídica</t>
  </si>
  <si>
    <t>Oficina Tecnología</t>
  </si>
  <si>
    <t>Dirección Contractual</t>
  </si>
  <si>
    <t>Dirección Logística</t>
  </si>
  <si>
    <t>Dirección Infraestructura</t>
  </si>
  <si>
    <t>Dirección Adtva y Financiera</t>
  </si>
  <si>
    <t>PROMEDIO GENERAL</t>
  </si>
  <si>
    <t>OBSERVACIONES GENERALES</t>
  </si>
  <si>
    <t xml:space="preserve">Informe de Evaluación de Dependencias </t>
  </si>
  <si>
    <t xml:space="preserve">VIGENCIA 2018 </t>
  </si>
  <si>
    <t>1. Objetivo estratégico: Generar confianza y reconocimiento por parte de los diferentes grupos de interés para asegurar el posicionamiento de la Entidad
2. Objetivo estratégico: Consolidar la cultura de calidad dentro de la institución mediante la interiorización y apropiación del SIGI, con el fin de atender con efectividad las necesidades del cliente institucional</t>
  </si>
  <si>
    <t xml:space="preserve">Robustecer los mecanismos de Transparencia Institucional y de lucha contra la corrupción
</t>
  </si>
  <si>
    <t xml:space="preserve">Documento guía de implementación
del protocolo IPV6 </t>
  </si>
  <si>
    <t xml:space="preserve">Implementar los controles que aseguren la confiabilidad, integridad y disponibilidad de la información institucional </t>
  </si>
  <si>
    <t>Mesas de trabajo para la definición
del plan de seguridad y privacidad
de la información</t>
  </si>
  <si>
    <t xml:space="preserve">Plan de seguridad y privacidad de información </t>
  </si>
  <si>
    <t xml:space="preserve">Gestionar la contratación del personal para la elaboración del plan de tratamiento de riesgos de seguridad de información de la entidad
</t>
  </si>
  <si>
    <t xml:space="preserve">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t>
  </si>
  <si>
    <t>JOSE JORGE ROCA MARTINEZ - Jefe Oficina de Control Interno</t>
  </si>
  <si>
    <r>
      <t xml:space="preserve">7. EVALUACIÓN DE LA OFICINA DE CONTROL INTERNO A LOS COMPROMISOS DE LA DEPENDENCIA: </t>
    </r>
    <r>
      <rPr>
        <sz val="12"/>
        <color theme="1"/>
        <rFont val="Arial Narrow"/>
        <family val="2"/>
      </rPr>
      <t xml:space="preserve">La Sub-Dirección Administrativa y Financiera   definió para la vigencia 2018,   compromisos asociados al cumplimiento de 1  Objetivo  Institucional:
Objetivo Estratégico: "Consolidar la cultura de calidad dentro de la institución mediante la interiorización y apropiación del SIGI, con el fin de atender con efectividad las necesidades del cliente institucional". Se programaron dos metas  para el cumplimiento de este objetivo
Meta 1 "Revisar, actualizar y ajustar todos los documentos de la Sub dirección Financiera",  para su medición definió como indicador  "Total procedimientos y formatos actualizados / procedimientos existentes; según evaluación este indicador no se cumplió, dado que de las actividades  programadas para el cumplimiento de la meta con respecto a los procedimientos se dio cumplimiento  en un 75%  sustentada en un total de 10 procedimientos  de los cuales se encuentran 6 actualizados, 3 por actualizar y 1 por crear y con respecto a los dos formatos se dio cumplimiento en un 85% sustentado en un total de 34 formatos al cierre de la vigencia 2018 de los cuales,  se actualizaron 20,  se eliminaron  4, se crearon 5 para un total de  29 formatos,  quedando pendiente  5 formatos de los cuales 2 pendientes de eliminar y 3 que no fueron actualizados en la vigencia 2018, según SIGI se actualizaron en la vigencia 2019. Aunque se adelantaron gestiones para su cumplimiento se determinó que el cumplimiento  ponderado del plan de acción  para  esta meta para la vigencia 2018, fue del  73%.
Meta 2 "Socializar en el tema de políticas contables dentro de la implementación de las Normas Internacionales de Información Financiera NICPS, a los funcionarios, de la Subdirección Financiera (27) y al equipo Directivo de la entidad (13)". Para su medición definió como indicador  "Total funcionarios socializados /Total funcionarios a socializar;  según evaluación este indicador no se cumplió, dado que  las actividades  programadas para el cumplimiento de la meta  no se realizaron en su totalidad  al cierre de la vigencia 2018, teniendo en cuenta que  las políticas contables definidas  al cierre de la vigencia 2018 se encuentran en borrador,  las cuales no han sido aprobadas por las diferentes áreas como tampoco  por la Alta Dirección,  por tanto  el indicador se mide en función de capacitación en el tema de normas internacionales de contabilidad pública  NICSP  en un 50%,  y para socialización de las políticas contables  bajo el nuevo marco normativo aprobadas por la Alta Dirección el 50%; con respecto a lo anterior se establece que el cumplimiento  de esta meta  promediado es  del 38% sustentada en la capacitación relacionada  en el marco normativo de las NICSP,  la cual se realizó para (30) treinta  funcionarios y en revisión de política contable, las cuales no se realizaron en detalle para cada área con el fin de obtener las políticas definitivas para  aprobación el proceso se realizó  solo  para (1) un funcionario del área de Jurídica; el 62%  restante  que no se cumplió se sustenta en la validación pendiente de los borradores de las políticas contables, emisión, aprobación del documento definitivo por la Alta Dirección y socialización a los funcionarios. (Información que fue verificada  con el Coordinador  del Grupo Contable en reunión sostenida el 21/01/2019 según acta N. 2533).
Es de anotar que las actas  remitidas como soporte de los avances del plan de acción no registran la hora de finalización de la reunión  de tal forma que permita medir el tiempo de capacitación.
Cabe resaltar  que las metas establecidas por la Subdirección Financiera en el plan de acción para la vigencia 2018, no están acordes con la misionalidad del área dado que  la gestión financiera está  orientada a programar, controlar y registrar las operaciones financieras, de acuerdo con los recursos disponibles de la entidad, Integra las actividades relacionadas con la adquisición de bienes y servicios, la gestión de proyectos de inversión y la programación y ejecución del presupuesto, razón por la cual se considera que la metas definidas  relacionadas con la actualización de procedimientos y formatos es una obligatoriedad de las funciones,  con respecto a las  Normas Internacionales de Contabilidad Pública- NICSP relacionadas con la capacitación de políticas contables son de obligatorio cumplimiento durante el desarrollo de la preparación e implementación del nuevo marco normativo, con el fin de identificar los factores de riesgo  del proceso contable. 
Teniendo en cuenta  que los indicadores definidos para el Sub-proceso de Gestión Financiera descritos en la Matriz de Indicadores Institucional para la vigencia 2018, no son concordantes con las metas establecidas en el Plan de Acción, la Oficina de Control Interno no se pronunciara  sobre el rango de cumplimiento que permite determinar  la eficacia, efectividad o eficiencia de la Gestión Financiera.
</t>
    </r>
  </si>
  <si>
    <t xml:space="preserve">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La Oficina de Control Interno realizó la evaluación con base  en la información reportada  por la Oficina Asesora de Planeación teniendo en cuenta la aplicación y formulación de los indicadores de gestión y resultado diseñados por las áreas para la vigencia 2018. Se debe considerar que la OCI se podrá apartar de las calificaciones o resultados consolidados por la Oficina Asesora de Planeación en su seguimiento a los planes, programas y proyectos, como consecuencia de la verificación que realiza la OCI en los seguimientos a la gestión institucional.
</t>
  </si>
  <si>
    <t xml:space="preserve">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t>
  </si>
  <si>
    <r>
      <t xml:space="preserve">7. EVALUACIÓN DE LA OFICINA DE CONTROL INTERNO A LOS COMPROMISOS DE LA DEPENDENCIA: </t>
    </r>
    <r>
      <rPr>
        <sz val="12"/>
        <color theme="1"/>
        <rFont val="Arial Narrow"/>
        <family val="2"/>
      </rPr>
      <t xml:space="preserve">Las metas propuestas por la Dirección de Gestión Contractual para la vigencia 2018, se cumplieron en un 53.65%, lo que indica un promedio bajo de respuesta a sus propósitos anuales, esto es, una gestión ineficaz e ineficiente de acuerdo con los indicadores formulados para las metas de la dependencia. Se presentaron dificultades en la evaluación, en razón a la indefinición de  los indicadores, que no establecían criterios objetivos y/o numéricos y/o de gestión para su medición.  
El comparativo entre los indicadores institucionales y los resultados obtenidos en la vigencia 2018, arroja los siguientes resultados por meta, así:
Meta 1 - Realizar seguimiento permanente al Plan de Adquisiciones (cumplimiento del 79.09%). De acuerdo con el indicador de eficacia establecido para esta meta en la matriz de indicadores 2018 (menor a 90% - rango bajo) se ubica en rango de gestión bajo, esto es, la gestión fue ineficaz. 
Meta 2: Actualizar y modificar diez (10) procedimientos y dos (2) manuales del proceso de Gestión Contractual (cumplimiento del 8.33%). De acuerdo con el indicador de eficiencia establecido para esta meta en la matriz de indicadores 2018, (menor a 80% - rango bajo)  se ubica en rango de gestión bajo, es decir, la gestión fue ineficiente.
Meta 3: Adelantar la liquidación de los contratos que se requieran dentro de la vigencia (cumplimiento del 71.28%). De acuerdo con el indicador de eficacia establecido para esta meta en la matriz de indicadores 2018 (menor a 80% - rango bajo) se ubica en rango de gestión bajo, esto es, la gestión fue ineficaz. 
Meta 4: Oportunidad en la adjudicación de los procesos contractuales (cumplimiento 55.91%). De acuerdo con el indicador de eficiencia establecido para esta meta en la matriz de indicadores 2018, (menor a 80% - rango bajo)  se ubica en rango de gestión bajo, es decir, la gestión fue ineficiente.
</t>
    </r>
  </si>
  <si>
    <r>
      <rPr>
        <b/>
        <sz val="12"/>
        <color theme="1"/>
        <rFont val="Arial Narrow"/>
        <family val="2"/>
      </rPr>
      <t>JOSE JORGE ROCA MARTINEZ</t>
    </r>
    <r>
      <rPr>
        <sz val="12"/>
        <color theme="1"/>
        <rFont val="Arial Narrow"/>
        <family val="2"/>
      </rPr>
      <t xml:space="preserve"> - Jefe Oficina de Control Interno</t>
    </r>
  </si>
  <si>
    <r>
      <t xml:space="preserve">7. EVALUACIÓN DE LA OFICINA DE CONTROL INTERNO A LOS COMPROMISOS DE LA DEPENDENCIA: </t>
    </r>
    <r>
      <rPr>
        <sz val="12"/>
        <color theme="1"/>
        <rFont val="Arial Narrow"/>
        <family val="2"/>
      </rPr>
      <t xml:space="preserve">Las metas propuestas por la Dirección de Logística para la vigencia 2018, se cumplieron en un 78,5%, lo que indica un promedio aceptable de respuesta a sus propósitos anuales, esto es, que se tendrá que hacer mejoras en la gestión para lograr resultados eficientes y eficaces de acuerdo con los indicadores formulados para las metas de la dependencia. Se presentaron dificultades en la evaluación debido a la falta de información para la meta relacionada con el Suministro del servicio de alimentación y metas de Suministro de bienes carentes de línea base, esto es, cantidades sobre las cuales se logre claramente establecer el cumplimiento efectivo de la meta. </t>
    </r>
  </si>
  <si>
    <t xml:space="preserve">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t>
  </si>
  <si>
    <t>JOSE JORGE ROCA MARTÍNEZ - Jefe Oficina de Control Interno</t>
  </si>
  <si>
    <t xml:space="preserve">De acuerdo con la información reportada a SIIF Nación II, la apropiación presupuestal para la Dirección de Infraestructura correspondiente a la vigencia 2018, fue de $323.208.726.801, de los cuales se comprometieron $100.669.399.777,92, así: Para el fortalecimiento de la infraestructura se apropiaron $90.000.000.000 y se comprometieron $57.307.982.735 y para la generación de cupos se apropiaron $233.208.726.80 y se comprometieron $43.361.417.042.92.
Por el Rubro  C-120-60800-1- Construcción y Ampliación de Infraestructura para generación de cupos en los Establecimientos de Reclusión del Orden Nacional, se comprometieron en contratos suscritos en la vigencia 2018,  $6.543.409.581 y por contratos suscritos en vigencias anteriores con vigencias futuras  2018, $50.764.573.152, para un total comprometido de $57.307.982.735.
Por el Rubro C-120-60800-5 – Fortalecimiento de la Infraestructura física en los ERON a cargo del INPEC, se comprometieron en contratos suscritos en la vigencia 2018, $10.979.035.475.52 y por contratos suscritos en vigencias anteriores con vigencias futuras 2018, $32.382.381.567.40, para un total comprometido de $43.361.417.042.92.
La meta de la Dirección de Infraestructura, que incluye los proyectos para el fortalecimiento de la infraestructura penitenciaria y carcelaria y los de generación de cupos, se cumplió en treinta y uno punto catorce por ciento (31.14%), que resulta de multiplicar el valor total apropiado ($323.208.726.801),  por cien (100), dividido en el valor total comprometido (100.669.399.777.92).
</t>
  </si>
  <si>
    <r>
      <t>7. EVALUACIÓN DE LA OFICINA DE CONTROL INTERNO A LOS COMPROMISOS DE LA DEPENDENCIA:</t>
    </r>
    <r>
      <rPr>
        <sz val="12"/>
        <color theme="1"/>
        <rFont val="Arial Narrow"/>
        <family val="2"/>
      </rPr>
      <t xml:space="preserve"> Las metas propuestas por la Dirección de Infraestructura para la vigencia 2018, se cumplieron en un cuarenta y siete punto dieciséis por ciento (47.16%), lo que indica un promedio bajo de respuesta a sus propósitos anuales, esto es, la gestión fue ineficaz. 
Haciendo el comparativo entre los indicadores institucionales y los resultados obtenidos en la vigencia 2018, la evaluación arroja los siguientes resultados por meta, así:
Meta 1 - Elaboración del Plan Maestro de Infraestructura Penitenciaria y Carcelaria (cumplimiento del 0%) se ubica en rango de gestión bajo, esto es, la gestión fue ineficaz. 
Meta 2: Entregar 1.500 cupos penitenciarios y carcelarios al INPEC (cumplimiento del 38.4%), se ubica en rango de gestión bajo, es decir, una gestión ineficaz.
Meta 3: Intervenir 135 ERON con obras de mantenimiento general (cumplimiento del 92.59%), se ubica en rango de gestión alto, es decir, una gestión eficaz. Se precisa que 123 de los 125 ERON intervenidos en la vigencia 2018, correspondieron a contratos suscritos en las vigencias 2016 y 2017, con recursos aprobados con vigencias futuras (2018).
Meta 4: Estudios previos aprobados de la Dirección de Infraestructura de los procesos planteados en el Plan anual de Adquisiciones (cumplimiento 73.68%), se ubica en rango de gestión medio, es decir, una gestión medianamente eficaz.
Meta 5: Cumplir las metas establecidas en los Acuerdos de desempeño para el presupuesto de inversión apropiado durante la vigencia para la infraestructura penitenciaria y carcelaria (cumplimiento 31.14%), se ubica en rango de gestión bajo, esto es, una gestión ineficaz.</t>
    </r>
  </si>
  <si>
    <r>
      <rPr>
        <b/>
        <sz val="12"/>
        <color theme="1"/>
        <rFont val="Arial Narrow"/>
        <family val="2"/>
      </rPr>
      <t xml:space="preserve">JOSE JORGE ROCA MARTÍNEZ </t>
    </r>
    <r>
      <rPr>
        <sz val="12"/>
        <color theme="1"/>
        <rFont val="Arial Narrow"/>
        <family val="2"/>
      </rPr>
      <t>- Jefe Oficina de Control Interno</t>
    </r>
  </si>
  <si>
    <t>DIRECCIÓN GENERAL</t>
  </si>
  <si>
    <t>EVALUACIÓN DE LA GESTIÓN INSTITUCIONAL</t>
  </si>
  <si>
    <t xml:space="preserve">Fortalecer el proceso de investigación y generación de conocimiento para el mejoramiento del Sistema Penitenciario y Carcelario
</t>
  </si>
  <si>
    <t xml:space="preserve">Generar confianza y reconocimiento por parte de los diferentes grupos de interés para asegurar el posicionamiento de la Entidad
</t>
  </si>
  <si>
    <t xml:space="preserve">Vincular de manera activa a organizaciones nacionales e internacionales a través de gestión interinstitucional, con el fin de proporcionar recursos para el mejoramiento del Sistema Penitenciario y Carcelario
</t>
  </si>
  <si>
    <t xml:space="preserve">Dar continuidad al proceso de investigación y generación de conocimiento mediante la puesta en marcha de investigaciones pertinentes para la entidad </t>
  </si>
  <si>
    <t>Presentar ante el MIJ y el DNP la actualización del proyecto de inversión</t>
  </si>
  <si>
    <t xml:space="preserve">Actualizar el proyecto de inversión de Estudios e Investigaciones sobre el Sistema Penitenciario y Carcelario: Proyecto de inversión reformulado. </t>
  </si>
  <si>
    <t>Actualizar el proyecto de inversión de Estudios e Investigaciones sobre el Sistema Penitenciario y Carcelario</t>
  </si>
  <si>
    <t>Posicionar la imagen y la gestión de la Unidad en el entorno institucional y nacional</t>
  </si>
  <si>
    <t xml:space="preserve">Implementar el cronograma del Plan Estratégico de Comunicaciones.
</t>
  </si>
  <si>
    <t>Actualizar y Desarrollar el Plan Estratégico de comunicaciones: Avance del cronograma del Plan Estratégico de Comunicaciones.</t>
  </si>
  <si>
    <t>Avance del cronograma del Plan Estratégico de Comunicaciones.</t>
  </si>
  <si>
    <t xml:space="preserve">Promover la búsqueda de recursos financieros y no financieros a través de gestión interinstitucional </t>
  </si>
  <si>
    <t xml:space="preserve">Impulsar la estructuración de proyectos de infraestructura penitenciaria y carcelaria con vinculación de capital privado </t>
  </si>
  <si>
    <t xml:space="preserve">Estructurar un proyecto de infraestructura penitenciaria y carcelaria con vinculación de capital privado: Proyecto estructurado
</t>
  </si>
  <si>
    <t xml:space="preserve">Proyecto con vinculación de capital privado estructurado </t>
  </si>
  <si>
    <t>OFICINA ASESORA DE PLANEACIÓN</t>
  </si>
  <si>
    <t xml:space="preserve">Mantener y mejorar el Sistema Integrado de Gestión Institucional - SIGA - </t>
  </si>
  <si>
    <t xml:space="preserve">Realizar campañas de
sensibilización y motivación para la apropiación del SIGA
</t>
  </si>
  <si>
    <t xml:space="preserve">Realizar campañas de
sensibilización y motivación para la apropiación del SIGA: Adelantar sensibilización para la operacionalización del SIGA al 50% de los funcionarios vinculados a la Entidad, con corte al 31 de enero de 2018
</t>
  </si>
  <si>
    <t xml:space="preserve">No. De funcionarios sensibilizados /No de funcionarios vinculados a la Entidad: </t>
  </si>
  <si>
    <t xml:space="preserve">Capacitar en temas relacionados con el Sistema de Gestión de Calidad </t>
  </si>
  <si>
    <t>Formar a 20 funcionarios vinculados a la Entidad como auditor líder en ISO 9001:2015 con acreditación Internacional</t>
  </si>
  <si>
    <t xml:space="preserve">No de auditores formados como auditor líder / total de auditores proyectados: 
</t>
  </si>
  <si>
    <t>Reporte de OAPLA: Se realizó el curso de Auditor líder con acreditación internacional con la firma COTECNA. Se contó con la participación de 20 funcionarios, solo 13 aprobaron y se certificaron con Auditor Líder. La información se encuentra registrada en el acta No. 1679 del 22/06/2018.  Avance 13 funcionarios formados de 20 propuestos, 65%, por falta de compromiso de los funcionarios citados en algunos casos con la no asistencia y en otros por la no autorización de los jefes inmediatos. 
Observaciones OCI: se verificó la realización del curso de formación y la certificación de los auditores líderes en ISO 9001:2015 reportado.
meta 20 - Ejecución 13 auditores formados</t>
  </si>
  <si>
    <t>Implementar los controles que
aseguren la confiabilidad, integridad y disponibilidad de la información institucional</t>
  </si>
  <si>
    <t>Adelantar las acciones pertinentes de seguimiento al Plan de Acción, Plan Operativo Anual de Inversión y a la ejecución presupuestal de los recursos apropiados</t>
  </si>
  <si>
    <t xml:space="preserve">Realizar el seguimiento periódico al
Plan de Acción, Plan Operativo
Anual de Inversión y a la ejecución
presupuestal: 27 informes presentados y publicados. 
</t>
  </si>
  <si>
    <t>Informes realizados y publicados / Informes planteados para la vigencia</t>
  </si>
  <si>
    <t>Reporte de OAPLA:  Realización de los  informes de seguimiento a la  Ejecución Presupuestal publicados en el  Link: https://www.uspec.gov.co/?page_id=5919. informes avances de ejecución de Proyectos de Inversión en el Link: https://www.uspec.gov.co/?page_id=5637.    Informes de avance del Plan de Acción  publicados en el Link: https://www.uspec.gov.co/?page_id=5358.  Informes avance Plan Anticorrupción y Atención al Ciudadano y del Mapa de Riesgos de  Corrupción, publicados en el Link: https://www.uspec.gov.co/?page_id=5358.  En el segundo Trimestre 2018, se incluyeron los informes de Ejecución Presupuestal y de Proyectos de Inversión correspondientes al  cierre de la vigencia 2017
Observaciones OCI: Se verifican los siguientes temas:
Informes de seguimiento a la  Ejecución Presupuestal publicados: 12 informes
Informes de seguimiento a la  Plan de Acción publicados: 6 informes 
Informes de seguimiento a la  Ejecución Plan Operativo Anual de Inversión: 12 informes
Total informes verificados en la pagina web institucional: 28 informes
No se consideran los informes no relacionados en la metra programada.</t>
  </si>
  <si>
    <t xml:space="preserve">Mantener y mejorar el Sistema Integrado de Gestión Institucional -
SIGA - 
</t>
  </si>
  <si>
    <t xml:space="preserve">Evaluar el Sistema Integrado de Gestión Institucional - SIGA </t>
  </si>
  <si>
    <t xml:space="preserve">Realizar una (1) auditoría con el fin de evaluar el Sistema Integrado de Gestión Institucional SIGA
</t>
  </si>
  <si>
    <t>Auditorías desarrollada / Auditorías Programadas</t>
  </si>
  <si>
    <t>Reporte de OAPLA: o En mayo se realizó la Auditoría Interna al SIGA con el propósito de revisar los 12 procesos que conforman el sistema, incluidos los subprocesos así como la revisión al plan de mejoramiento resultado de la  auditoría  2016. El informe de auditoría se puede consultar en el siguiente link: https://www.uspec.gov.co/wp-content/uploads/2018/06/Informe-Auditoria-2018.pdf.  
Observaciones OCI: Se verifica publicación del informe final de auditoria de seguimiento al SGC.</t>
  </si>
  <si>
    <t xml:space="preserve">Implementar los controles que aseguren la confiabilidad, integridad y disponibilidad de la información institucional
</t>
  </si>
  <si>
    <t>Desarrollar las actividades requeridas para la adopción del MIPG</t>
  </si>
  <si>
    <t xml:space="preserve">Implementar y adoptar el Modelo
Integrado de Planeación y Gestión - MIPG
</t>
  </si>
  <si>
    <t>Cumplimiento al Cronograma de actividades para la vigencia</t>
  </si>
  <si>
    <t xml:space="preserve">En la planeación de la vigencia 2019 es necesario incluir acciones relacionadas con la Dimensión: Direccionamiento Estratégico y Planeación de MIPG:
- Documentación y desarrollo de la totalidad de la políticas de gestión institucional. La entidad debe completar y revisar la definición de las 17 políticas relacionadas en MIPG: 1. Planeación Institucional, 2. Gestión presupuestal y eficiencia del gasto público, 3. Talento humano, 4. Integridad, 5. Transparencia, acceso a la información pública y lucha contra la corrupción, 6. Fortalecimiento organizacional y simplificación de procesos, 7. Servicio al ciudadano, 8. Participación ciudadana en la gestión pública, 9. Racionalización de trámites, 10. Gestión documental
11. Gobierno digital, 12. Seguridad digital, 13. Defensa jurídica, 14. Gestión del conocimiento y la innovación, 15. Control interno, 16. Seguimiento y evaluación del desempeño institucional, 17. Mejora normativa.
- Establecer y priorizar variables que permitan caracterizar (identificar, segmentar y reconocer) sus grupos de valor, las organizaciones sociales, ciudadanos y grupos de interesados, identificando especialmente, sus rasgos, preferencias de relacionamiento con la entidad, así como derechos, necesidades y problemas.
- Diseñar mecanismos que promuevan la participación ciudadana en la planeación y haga explícita la forma en la que facilita y promueve la participación en las distintas fases del ciclo de la gestión pública sobre los asuntos de su competencia.
- En la formulación de los diferentes planes de la entidad, considerar metas de largo plazo, tangibles, medibles, audaces y coherentes con los problemas y necesidades que deben atender o satisfacer, evitando proposiciones genéricas que no permitan su cuantificación y definiendo los posibles riesgos asociados al cumplimiento de las prioridades.
- Formular acciones de acompañamiento a las dependencias para la formulación y ejecución de los mapas de riesgos de procesos.
</t>
  </si>
  <si>
    <t xml:space="preserve">Desarrollar al 100% el programa de seguimientos de Ley para la vigencia </t>
  </si>
  <si>
    <t>Fortalecer la cultura de autocontrol en la USPEC</t>
  </si>
  <si>
    <t>% cumplimiento del programa de seguimientos de Ley para la vigencia. Cumplimiento:</t>
  </si>
  <si>
    <t>La OCI elaboró, presentó y publicó los siguientes informes, de conformidad con el PROGRAMA ANUAL DE INFORMES VIGENCIA  2018: de 48 informes se remitieron 48
Informes de Seguimiento:
1. Un informe de seguimiento a la implementación del marco normativo contable NICSP - Julio de 2018
2. Tres informes de seguimiento trimestral a la ejecución presupuestal - Abril, julio y Noviembre de 2018
3. Dos informe de caja menor - junio y diciembre de 2018
4. Dos informe de seguimiento al Sistema Integrado de Información Financiera, SIIF Nación. - Abril y Noviembre de 2018
5. Un informe de seguimiento al Reporte de Información para el Boletín De Deudores Morosos – BDME.
6. Un informe de cumplimiento ley de cuotas
Informes de Ley:
• 11 Informes mensuales de austeridad en el gastos. Diciembre 2017 y Enero a noviembre de 2018
• cuatro informes trimestrales: Informe del cuarto trimestre de 2017, Informe de austeridad del primer trimestre de 2018, Informe de austeridad del segundo trimestre de 2018 e informe de austeridad del tercer trimestre de 2018
• Un Informe Control Interno Contable de la vigencia 2017
• Tres Informes Pormenorizados de Control Interno (Abril, Agosto y Noviembre de 2018)
• Dos Informes avance al plan de mejoramiento CGR sistema SIRECI (Enero y julio de 2018)
• Dos Informes sobre las quejas, sugerencias y reclamos (II semestre de 2017 y I semestre de 2018)
• Dos Informes de actualización de sistema EKOGUI (II semestre de 2017 y I semestre de 2018)
• Un Informe de evaluación  Institucional por dependencias vigencia 2017
• Un informe de seguimiento a derechos de autor vigencia 2017
• Tres informes de Plan Anticorrupción: Incluye  tercer cuatrimestre de 2017, primer y segundo cuatrimestre de 2018
• Dos Seguimientos al Sistema Integrado de Información Financiera, SIIF Nación. (abril de 2017)
• Tres informes al plan de mejora archivística : Primer trimestre enero - marzo, segundo trimestre abril - junio de 2018 y Tercer trimestre julio - septiembre de 2018
• Dos informes de seguimiento a Caja Menor
• Tres informes de seguimiento a la ejecución presupuestal 17 de abril de 2018, 31 de julio de 2018 y 30 de octubre de 2018
• Un informe de cumplimiento Ley de Cuotas
• Un reporte de actividad cuenta fiscal 2017</t>
  </si>
  <si>
    <t xml:space="preserve">Desarrollar al 100% el Programa de Auditorías para la Vigencia </t>
  </si>
  <si>
    <t xml:space="preserve">Fortalecer la cultura de autocontrol en la USPEC
</t>
  </si>
  <si>
    <t xml:space="preserve">% cumplimiento del programa de auditorías para la vigencia </t>
  </si>
  <si>
    <t>Meta 2018: 20 informes de auditoría. Se presentaron 23 informes definitivos y 3 preliminares.
Informe definitivos de Auditoría finalizados y entregados:
1. Gestión de la Infraestructura Grupo 1: Girardot,  Ibagué-Coiba-Picaleña, Combita, Santa Rosa de Viterbo, Chiquinquirá, Tierralta y  Corozal
2. Gestión de la Infraestructura Grupo 2: Arauca, Honda, Pereira, Calarcá, Armenia, Tuluá, Buga.
3. Gestión de la Infraestructura Grupo 3: Leticia, Puerto Triunfo, Chaparral, Guamo
4. Gestión de la Infraestructura Grupo 4: : Palogordo  I Girón, Ipiales, La Plata, Quibdó, Paz De Ariporo y Pitalito
5. Gestión de Bienes y Servicios - Salud Grupo 1: Girardot,  Ibagué-Coiba-Picaleña, Combita, Santa Rosa de Viterbo, Chiquinquirá, Tierralta y  Corozal
6. Gestión de Bienes y Servicios - Salud Grupo 2: Arauca, Honda, Pereira, Calarcá, Armenia, Tuluá, Buga.
7. Gestión de Bienes y Servicios - Salud Grupo 3: Leticia, Puerto Triunfo, Chaparral, Guamo
8. Gestión de Bienes y Servicios - Salud Grupo 4: Palogordo  I Girón, Ipiales, La Plata, Quibdó, Paz De Ariporo y Pitalito
9. Gestión de Bienes y Servicios - Alimentación Grupo 1: Girardot,  Ibagué-Coiba-Picaleña, Combita, Santa Rosa de Viterbo, Chiquinquirá, Tierralta y  Corozal
10. Gestión de Bienes y Servicios - Alimentación Grupo 2: Arauca, Honda, Pereira, Calarcá, Armenia, Tuluá, Buga.
11. Gestión de Bienes y Servicios - Alimentación Grupo 3: Leticia, Puerto Triunfo, Chaparral, Guamo
12. Gestión de Bienes y Servicios - Alimentación Grupo 4: Palogordo  I Girón, Ipiales, La Plata, Quibdó, Paz De Ariporo y Pitalito
13. Procedimiento de seguimiento prestación del servicio de Salud - Facturación ADRES
14. Procedimiento de seguimiento prestación del servicio de Salud - Pagos Contrato de Fiducia Mercantil 331 de 27 de diciembre de 2016
15. Procedimiento de verificación de facturación del servicio de alimentación.
16. Gestión Administrativa y Financiera – Subproceso Gestión Documental
17. Gestión del Talento Humano -  Procedimiento Vinculación de Personal Registro SIGEP
18. Gestión Administrativa y Financiera - Subproceso Gestión Financiera - BDME
19. Gestión Administrativa Y Financiera – Subproceso Gestión Financiera – Procedimiento Tramite De Cuentas Por Pagar
20. Gestión Administrativa Y Financiera – Subproceso Gestión Financiera – Implementación NICSP
21. Gestión Administrativa Y Financiera – Subproceso Gestión  de Recursos Físicos – Procedimiento Viáticos y Gastos de desplazamiento 
22. Gestión Jurídica
23. Gestión de Tecnologías de Información - Ley 1712 de 2014 ITA
Informes Preliminares de Auditoría Entregados
1. Gestión del Talento Humano - Liquidación e Indemnizaciones de vacaciones vigencia 2013
2. Gestión de Tecnologías de Información - Gobierno en línea
3. Gestión Contractual - Contrato Vigilancia electrónica 2018</t>
  </si>
  <si>
    <t xml:space="preserve">Desarrollar 6 actividades de fomento de la cultura de autocontrol </t>
  </si>
  <si>
    <t xml:space="preserve">% de ejecución de las actividades programadas </t>
  </si>
  <si>
    <t>De 6 Actividades programadas se realizaron 6:
- Campaña auditorías internas: correo y pantallas digitales
- Nota de control interno: Componentes del control interno - correo y pantallas digitales
- Nota de control interno: Saludo Día del Servidor Público - correo y pantallas digitales
- Aprendiendo sobre autocontrol: correo y pantallas digitales
- Control interno y MIPG correo y pantallas digitales
- Feria de Gestión 2018: taller autocontrol,  concurso Apuntale al Autocontrol y juego virtual.</t>
  </si>
  <si>
    <r>
      <t xml:space="preserve">7. EVALUACIÓN DE LA OFICINA DE CONTROL INTERNO A LOS COMPROMISOS DE LA DEPENDENCIA:  </t>
    </r>
    <r>
      <rPr>
        <sz val="12"/>
        <color theme="1"/>
        <rFont val="Arial Narrow"/>
        <family val="2"/>
      </rPr>
      <t>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El Resultado de la Oficina de Control Interno es de 9.8 Puntos</t>
    </r>
  </si>
  <si>
    <t xml:space="preserve">Para la planeación de la vigencia 2019 se recomienda:
- Incluir en la programación de auditorías internas la auditoría la Sistema de Gestión de Seguridad en la Planeación
- Incluir seguimiento al mapa de riesgos institucionales y de corrupción) si se realiza la actualización de mapas de procesos por parte de las dependencias responsables de los procesos. Esta actividad ya se viene ejecutando. 
- Incluir los seguimientos a la implementación del plan de mejoramiento institucional, suscrito con la Contraloría General de la República. Esta actividad ya se viene ejecutando. 
</t>
  </si>
  <si>
    <t>DIRECCIÓN ADMINISTRATIVA Y  FINANCIERA- SUB-ADMINISTRATIVA-GRUPO ADMINISTRACIÓN DE PERSONAL</t>
  </si>
  <si>
    <t>GESTIÓN DEL TALENTO HUMANO</t>
  </si>
  <si>
    <t>Fortalecer la cultura organizacional a través del desarrollo de competencias y bienestar integral del talento humano para afianzar el compromiso institucional</t>
  </si>
  <si>
    <t>Fortalecer la planta de personal de la entidad</t>
  </si>
  <si>
    <t>Establecer y desarrollar cronograma de trabajo para Rediseño institucional</t>
  </si>
  <si>
    <t>Culminar el rediseño institucional para ser presentado a las instancias competentes. Estudio actualizado y presentado ante las instancias correspondientes (MIJ, DAFP, MHCP)</t>
  </si>
  <si>
    <t>Avance del cronograma de trabajo para Rediseño institucional</t>
  </si>
  <si>
    <t xml:space="preserve">De acuerdo con la información siniestrada por el Grupo de Administración de personal mediante  correo electrónico de fecha 21 de enero de 2019 se evidenciaron las siguientes actividades: 
Suscripción Convenio Interadministrativo N° 544 del 15 de junio de 2017entre la ESAP y la USPEC.
Estudio técnico, Propuesta de estructura administrativa, Propuesta de planta de personal, Propuesta de distribución en planta de personal, Ajuste del manual de funciones y competencias. Escuela Superior de Administración Pública con fecha 14 de diciembre de 2017, entrega del estudio técnico al director Dr. Juan Carlos Restrepo P.
Suscripción del Convenio Interadministrativo N°555 del 26 de enero de 2018 suscrito entre la ESAP y la USPEC, se adiciono un cronograma de actividades ESAP (febrero) 
Se realizó la presentación del estudio actualizado del rediseño de la USPEC, al DAFP según oficio No.R-2018-012608 de fecha 31de julio de 2018, al MHCP según oficio No. E-2018-011217 de fecha 11de julio de 2018,no se adjunto el  rediseño actualizado, solamente se solicita la viabilidad presupuestal para el rediseño de recursos.  
Se elaboró proyecto de decreto de modificación de la estructura de la USPEC y proyecto modificación manual de funciones de la USPEC.
Las repuestas dadas por el MHCP y DAFP no fueron favorables para la USPEC, según oficios Nos: Rad- 2-2018-027675 de fecha 10 de agosto de 2018, y Rad.20184000181071 de fecha 3 de  agosto de 2018. En este sentido se concluye que el estudio no finalizó dado que tiene que ser ajustado para su nueva presentación ante DAFP y MinHacienda. </t>
  </si>
  <si>
    <t>Adelantar las actividades establecidas en el Plan Anual de Vacantes</t>
  </si>
  <si>
    <t>Desarrollar el Plan Anual de Vacantes Culminado</t>
  </si>
  <si>
    <t>Total de actividades realizadas / total de actividades planeadas</t>
  </si>
  <si>
    <t xml:space="preserve">De acuerdo a la información suministrada por el Grupo de Administración de Personal, mediante  correo electrónico de fecha 21 de enero de 2019, no se evidenció elaborado el plan anual de vacantes para la vigencia 2018 de la entidad. Se evidenció la actualización mensual de vacantes de la USPEC, no se informó el cumplimiento del literal b) artículo 15,  de la ley 909 de 2004,el cual prescribe "Elaborar el plan anual de vacantes y remitirlo al Departamento Administrativo de la Función Pública, información que será utilizada para la planeación del recurso humano y la formulación de políticas"
El indicador no determina en forma cuantitativa las actividades planteadas y realizadas; según informe se observó un total de cargos provistos a 31 de diciembre de 2018 de 353,  equivalente al 69,48% del total de cargos de la planta de 508,  y  153 vacantes equivalente  al 30,11% del total de cargos  de la planta.
</t>
  </si>
  <si>
    <t>Adelantar las actividades establecidas en el Plan de Previsión de Recursos Humanos</t>
  </si>
  <si>
    <t>Desarrollar el Plan de Previsión de Recursos Humanos. 'Plan de Previsión de Recursos Humanos ejecutado</t>
  </si>
  <si>
    <t xml:space="preserve">De acuerdo a la información  suministrada por el Grupo de Administración de Personal, se evidenció la siguiente información: 
1.Informe de previsión de recursos humanos.
2. Registro actas de posesión y actos administrativos de encargo.
3. Proyección Gastos de Personal.
No se evidenció el Plan de recursos para la vigencia 2018 para establecer una programación de  actividades a realizar, tampoco se estableció el número de empleos a proveer en la vigencia 2018 y la estrategia de provisión: artículo 17 de la Ley 909 de 2004, la cual determina:
“1. Todas las unidades de personal o quienes hagan sus veces de los organismos o entidades a las cuales se les aplica la presente ley, deberán elaborar y actualizar anualmente planes de previsión de recursos humanos que tengan el siguiente alcance:
a) Cálculo de los empleos necesarios, de acuerdo con los requisitos y perfiles profesionales establecidos en los manuales específicos de funciones, con el fin de atender a las necesidades presentes y futuras derivadas del ejercicio de sus competencias;
b) Identificación de las formas de cubrir las necesidades cuantitativas y cualitativas de personal para el período anual, considerando las medidas de ingreso, ascenso, capacitación y formación;
c) Estimación de todos los costos de personal derivados de las medidas anteriores y el aseguramiento de su financiación con el presupuesto asignado.
</t>
  </si>
  <si>
    <t>Realizar las actividades establecidas en el cronograma de trabajo para el desarrollo de la sistematización del proceso de certificaciones laborales</t>
  </si>
  <si>
    <t>Sistematizar la expedición de las certificaciones laborales. 'Sistematización de la expedición de las certificaciones laborales.</t>
  </si>
  <si>
    <t>Total de actividades realizadas / Total de actividades planeadas</t>
  </si>
  <si>
    <t xml:space="preserve">De acuerdo a la información suministrada, mediante  correo electrónico de fecha 21 de enero de 2019, se evidenció las carpetas de Certificaciones de ingresos 100% elaboradas que corresponden al 50% de la meta, y un avance de Certificaciones de funciones del 47 % elaboradas (203 de 431), que corresponden al 24% de la meta para un total de avance de la meta 74% </t>
  </si>
  <si>
    <t xml:space="preserve">CONCLUSIONES DE LA EVALUACIÓN:
El grupo de Administración de personal desarrollo las actividades planeadas, aunque no estableció un indicador cuantitativo medible respecto de las actividades a realizar.
</t>
  </si>
  <si>
    <t>Es necesario establecer los indicadores en forma cuantitativa para evaluar el  cumplimiento de las metas y  actividades planteadas vs las realizadas.
Formular el plan anual de vacantes y  plan  de Previsión de Recursos Humanos de acuerdo a lo establecido en la normatividad vigente. (Ley 909 de 2004)</t>
  </si>
  <si>
    <t xml:space="preserve">9. FECHA: </t>
  </si>
  <si>
    <t>DIRECCIÓN ADMINISTRATIVA Y  FINANCIERA- SUB-ADMINISTRATIVA-GRUPO TALENTO HUMANO</t>
  </si>
  <si>
    <t>Adelantar las actividades establecidas en el Plan Institucional de Capacitación PIC</t>
  </si>
  <si>
    <t>Desarrollar el Plan de Capacitación. Plan de Capacitación Institucional PIC ejecutado</t>
  </si>
  <si>
    <t>De acuerdo a la información suministrada, se evidenció el plan de capacitación institucional incluido dentro del plan de bienestar social, y aprobado mediante resolución No.404 de fecha 5 junio de 2018, con un presupuesto de $30.000.000,mediante acta No.1283 del 5 de marzo de 2018 la comisión de personal aprobó los siguientes cursos: 
Excel avanzado, Sistemas básicos, y Competencias laborales y comportamentales. Revisados los sopores enviados no se evidenció la ejecución del presupuesto de capacitación por valor de $30,000,000 de estos cursos, porque los estudios previos fueron devueltos por contractual 4 veces porque no cumplían con especificaciones. No obstante se evidenciaron constancias de 10 capacitaciones a cero costo con otras entidades para dar cumplimiento a las dimensiones de:( Saber. Hacer, Ser).
Se hace necesario establecer el indicador medible y cuantificar el número de capacitaciones a realizar durante la vigencia, para medir el indicador respecto a las capacitaciones efectivamente realizadas, por esta razón se dificulta la medición con exactitud del indicador para evaluar el resultado del PIC. De acuerdo al tipo de indicador  y rango de gestión establecido en la matriz de indicadores y el porcentaje de la meta fue del (90%),de acuerdo al cumplimento de la actividad y el indicador establecido no fue eficiente el indicador.</t>
  </si>
  <si>
    <t>Adelantar las actividades establecidas en el Plan de bienestar e incentivos</t>
  </si>
  <si>
    <t>Desarrollar el Plan de bienestar e incentivos</t>
  </si>
  <si>
    <t>De acuerdo a la información suministrada, se constató mediante actas Nos:1282 del 2018, la presentación del proyecto de incentivos para los servidores públicos de la entidad a la Comisión de Personal de la USPEC para la vigencia 2017 por valor de $15.000.000, posteriormente se aprueban los incentivos mediante acta No.1283 fe fecha 15 de marzo de 2018 y a la vez se informa que los servidores que ostentan los cargos de libre nombramiento y remoción para la vigencia 2017, no cumplen con los requisitos para acceder a estos incentivos, por lo tanto el 50% del presupuesto  asignado se distribuirá en los niveles de asistencial, técnico y profesional y el otro 50% en grupos de trabajo. Mediante Resolución No.789 del 27 de septiembre de 2018 se realizó la entrega de los incentivos no pecuniarios correspondiente al 50% del valor inicial, los incentivos pecuniarios se declararon desiertos porque no se presentaron equipos de trabajo, el plan de bienestar cumplió las actividades como:  programa integral de salud y deporte, programa de calidad de vida personal y familiar, programa de calidad de vida, y elementos de estimulo y bienestar.
De acuerdo al tipo de indicador y rango de gestión establecido en la matriz de indicadores, el porcentaje de la meta fue del 90% de acuerdo con el cumplimiento de la actividad.</t>
  </si>
  <si>
    <t>Adelantar las actividades establecidas en e Plan de seguridad y salud en el trabajo</t>
  </si>
  <si>
    <t>Desarrollar el Plan de seguridad y salud en el trabajo.</t>
  </si>
  <si>
    <t>De acuerdo a la información suministrada por el Grupo de Talento Humano, se evidenció que se avanzó en las siguientes actividades contempladas en  el Plan de seguridad y salud en el trabajo- SGSST, información verificada por la Oficina de Control Interno:
- Batería del Riesgo Psicosocial a los servidores públicos de la Entidad en el 100% 
- Se realiza prevenciones en salud de las condiciones de salud (programa cardio) a los funcionarios de la USPEC
- Se realizan exámenes ocupacionales de los servidores públicos de la USPEC. Se realizaron exámenes médicos a 260 servidores públicos del total de 359 de servidores en el mes de agosto/18
- Se realizó  encuesta a nivel nacional a los funcionarios de la USPEC del PVE-  DMS (desordenes musculare esqueléticos) 
- Actividades de promoción y prevención de salud de los funcionarios de la USPEC, para disminuir el ausentismo de los funcionarios  públicos de la USPEC por  enfermedad general y prevenir las enfermedades laborales y accidentes de trabajo ocasionadas por la exposición a riesgos ocupacionales.
- Se realizó el simulacro distrital y se conformaron brigadas de emergencia.
-Se elabora el Manual del SGSST y se  envía  a planeación para revisión  con avance del 75%.
En el cuadro adjunto se resume el informe presentado con corte a noviembre de 2018.</t>
  </si>
  <si>
    <t>Adelantar las actividades establecidas para la Medición, análisis y mejoramiento del clima organizacional</t>
  </si>
  <si>
    <t>Desarrollar la medición, análisis y mejoramiento del clima organizacional. 'Programa para la medición, análisis y mejoramiento del clima organizacional ejecutado</t>
  </si>
  <si>
    <t>Realizar las actividades establecidas en el cronograma de trabajo para la  implementación de evaluación del personal provisional</t>
  </si>
  <si>
    <t>Evaluación del desempeño de los empleados públicos en provisionalidad. 'Cumplimiento al cronograma de trabajo establecido</t>
  </si>
  <si>
    <t>De acuerdo a la información suministrada por el Grupo de Talento Humano mediante correo electrónico de fecha 21 de enero de 2019, se  evidenció las siguientes actividades:
-Se elaboraron los formatos para la calificación de desempeño de los provisionales de la USPEC a nivel: profesional, técnico, asistencial, con personal a cargo y evaluación definitiva en cumplimiento del decreto 815 del 8 de mayo de 2018.
-Se elaboró la resolución de evaluación provisionales 2018 de la USPEC, pendiente de aprobación y firma.</t>
  </si>
  <si>
    <t xml:space="preserve">La calificación de la dependencia es de 6 puntos. </t>
  </si>
  <si>
    <t>Es necesario establecer los indicadores en forma cuantitativa para evaluar el  cumplimiento de las metas y actividades planeadas vs las realizadas.
Se debe tener en  cuenta en la nueva sede las recomendaciones de la Matriz de Peligros y Riesgos que se debe levantar para poder generar los planes de acción 2019 el cual se estaba trabajando bajo la matriz de la antigua sede.
Se deben realizar las recomendaciones de la Batería de Riesgo Psicosocial de las capacitaciones y las de carácter legal con la Brigada de Emergencia, Comité de Convivencia  Laboral, COPASST.
Finalizar y aplicar la metodología de evaluación de desempeño a los provisionales de  la entidad, en cumplimiento a la normatividad vigente.
Realizar el levantamiento del documento base de las brigadas para la vigencia 2019 por cambio de sede.</t>
  </si>
  <si>
    <t>SUBAER</t>
  </si>
  <si>
    <t>Implementar el programa de Gestión Documental</t>
  </si>
  <si>
    <t>Número de series organizadas / total de series de la USPEC equivalente al 20%</t>
  </si>
  <si>
    <t>Diseñar el Programa de Gestión Documental, aprobarlo por Comité Institucional de Gestión del Desempeño y socializar a cada una de las áreas de la entidad</t>
  </si>
  <si>
    <t>Socializar el Programa de Gestión Documental al 100% de los funcionarios de la USPEC</t>
  </si>
  <si>
    <t>N°. de dependencias capacitadas/total de las dependencias de la Unidad</t>
  </si>
  <si>
    <t>La oficina de control verificando el cumplimiento del seguimiento y control de la implementación se de las TRD, se permite remitir copia de las actas del seguimiento y traslado de gestión documental: mediante las cuales se adelantaron las  siguientes  actividades : TRD, se les informo y se les socializo el manejo de TRD  a los funcionarios encargados de manejo de producción documental de  cada área , con la finalidad de implementar y organizar documentalmente el traslado de las cajas a la nueva sede de la USPEC.                                                                            Se anexan las siguientes actas  de fecha 1 a 7 de diciembre:
Acta No 2543  Dirección Administrativa y Financiera                                          
Acta No 2539  Dirección de Gestión Contractual                                                                  
Acta No 2557 Grupo de Gestión Documental                                                                          
Acta No 2544 Subdirección Financiera                                                                                 
Acta No 2545 Grupo de Contabilidad                                                                                     
Acta No 2553 Oficina de Tecnología                                                                                           
Acta No 2540 Dirección General                                                                                              
Acta No 2546 Grupo de Tesorería                                                                                                             
Acta No 2547 Grupo de Presupuesto                                                                                                                   
Acta No 2556 Dirección de Infraestructura                                                                       
Acta No 2554 Dirección de logística                                                                                       
Acta No 2555 Oficina de Control Interno                                                                                
Acta No 2552 Oficina de Planeación                                                                                    
Acta No 2550 Grupo de Administración de personal</t>
  </si>
  <si>
    <t>Crear y socializar el documento del Plan Institucional de Archivos de la Entidad -PINAR</t>
  </si>
  <si>
    <t>Socializar al 100% de los funcionarios de la USPEC el Plan Institucional de Archivos de la Entidad -PINAR</t>
  </si>
  <si>
    <t xml:space="preserve">CONCLUSIONES DE LA EVALUACIÓN:
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La Oficina de Control Interno realizó la evaluación de la Oficina Asesora de Planeación teniendo en cuenta la aplicación y formulación los indicadores de gestión y resultado diseñados por las áreas para la vigencia 2017. Se debe considerar que la OCI se podrá apartar de las calificaciones o resultados consolidados por la Oficina Asesora de Planeación en su seguimiento a los planes, programas y proyectos, como consecuencia de la verificación que realiza la OCI en los seguimientos a la gestión institucional. 
</t>
  </si>
  <si>
    <t>DIRECCIÓN ADMINISTRATIVA Y  FINANCIERA- SUB-ADMINISTRATIVA-GRUPO DOCUMENTAL</t>
  </si>
  <si>
    <t>Dirección Administrativa y Financiera (Subdirección Administrativa - Grupo Administrativo)</t>
  </si>
  <si>
    <t>GESTIÓN ADMINISTRATIVA Y FINANCIERA - Subproceso de Gestión de Recursos Físicos y Suministros (Objetivo: Gestionar los recursos físicos y suministros de bienes y servicios adquiridos por la Unidad, a través del control de los mismos, la gestión de viáticos y gastos de desplazamientos y la administración de la caja menor, para brindar apoyo a las dependencias de la Unidad.)</t>
  </si>
  <si>
    <t>Realizar mesas de trabajo mensualmente con los responsables de las unidades ejecutoras e informar al Comité Directivo.</t>
  </si>
  <si>
    <t xml:space="preserve">Ejecutar el 100% de los procesos planeados  en el Plan Anual de Adquisiciones. </t>
  </si>
  <si>
    <t xml:space="preserve">Número de procesos contratados  / total de procesos contenidos en el PAA   x 100 </t>
  </si>
  <si>
    <t>87.63%</t>
  </si>
  <si>
    <r>
      <t xml:space="preserve">Resultado esperado: El 100%  del los procesos planeados sean contratados
</t>
    </r>
    <r>
      <rPr>
        <sz val="12"/>
        <color theme="1"/>
        <rFont val="Arial Narrow"/>
        <family val="2"/>
      </rPr>
      <t xml:space="preserve">Teniendo como base la última versión del Plan Anual de Adquisiciones publicado en la página web de la Entidad con fecha 16/11/2018 (link: https://www.uspec.gov.co/?page_id=327), se encontraron doscientos ochenta y tres (283) procesos planeados por valor estimado de $ 367.347.126.802 para la vigencia 2018, frente a doscientos veintiocho (228) contratos o convenios celebrados más veinte (20) operaciones de bolsa mercantil, para un total de doscientos cuarenta y ocho (248) un presupuesto de $438.681.784.154, tomados de la información registrada en la matriz de contratación con corte a 31/12/2018.
Se precisa que la numeración de contratos fue de doscientos treinta y siete (237) contratos, siendo anulados nueve (9).
En este orden, se evidenció que fueron programados 283 contratos y/o convenios y/u operaciones de bolsa para la vigencia 2018, de los cuales se contrataron 228, para un porcentaje de cumplimiento del 87.63%.
</t>
    </r>
  </si>
  <si>
    <t>Desarrollar las acciones establecidas en el cronograma  anual de trabajo del grupo administrativo.</t>
  </si>
  <si>
    <t xml:space="preserve">Ejecutar el 100%  del cronograma de actividades del Grupo Administrativo. </t>
  </si>
  <si>
    <t xml:space="preserve"> Actividades cumplidas   / Total   actividades programadas   </t>
  </si>
  <si>
    <t>Adelantar las actividades establecidas en el Plan Institucional de Gestión Ambiental - PIGA</t>
  </si>
  <si>
    <t>Desarrollar el Plan Institucional de Gestión Ambiental - PIGA</t>
  </si>
  <si>
    <r>
      <t xml:space="preserve">Resultado: Plan Institucional de Gestión Ambiental - PIGA implementado 
</t>
    </r>
    <r>
      <rPr>
        <sz val="12"/>
        <color theme="1"/>
        <rFont val="Arial Narrow"/>
        <family val="2"/>
      </rPr>
      <t xml:space="preserve">No se evidenció la implementación del PIGA para la vigencia 2018, por lo tanto no fue posible evaluar las actividades programadas para la gestión ambiental. No obstante, se evidenciaron algunas acciones no planificadas.
Se encontró un documento de diagnóstico ambiental de 2016, el cual es utilizado en la entidad actualmente, en el cual se incluyó el tratamiento que debe dársele a los residuos sólidos, se han realizado campañas de sensibilización del correcto uso de los servicios públicos, también se está haciendo control al consumo de papel, los recicladores debidamente vinculados al programa de reciclaje del Distrito, hacen separación de los residuos aprovechables (papel, cartón, plástico, metal, vidrio, y orgánicos) en la fuente.   </t>
    </r>
    <r>
      <rPr>
        <b/>
        <sz val="12"/>
        <color theme="1"/>
        <rFont val="Arial Narrow"/>
        <family val="2"/>
      </rPr>
      <t xml:space="preserve">
</t>
    </r>
    <r>
      <rPr>
        <sz val="12"/>
        <color theme="1"/>
        <rFont val="Arial Narrow"/>
        <family val="2"/>
      </rPr>
      <t/>
    </r>
  </si>
  <si>
    <t>Adelantar las actividades establecidas en el Plan de control ambiental del sector público, para presentar a Secretaria Distrital de Ambiente</t>
  </si>
  <si>
    <t>Desarrollar el Plan de control ambiental del sector público</t>
  </si>
  <si>
    <r>
      <t xml:space="preserve">Resultado: Plan de control ambiental implementado 
</t>
    </r>
    <r>
      <rPr>
        <sz val="12"/>
        <color theme="1"/>
        <rFont val="Arial Narrow"/>
        <family val="2"/>
      </rPr>
      <t>No se evidenció la implementación del Plan de control ambiental para la vigencia 2018, por lo tanto no fue posible evaluar las actividades programadas para la gestión ambiental. No obstante, se evidenciaron algunas acciones no planificadas. Para febrero de 2018 hubo visita de la Secretaría Distrital de Ambiente.
Se encontró un documento de diagnóstico ambiental de 2016, el cual es utilizado en la entidad actualmente, en el cual se incluyó el tratamiento que debe dársele a los residuos sólidos, se han realizado campañas de sensibilización del correcto uso de los servicios públicos, también se está haciendo control al consumo de papel, los recicladores debidamente vinculados al programa de reciclaje del Distrito, hacen separación de los residuos aprovechables (papel, cartón, plástico, metal, vidrio, y orgánicos) en la fuente, entre otros.   
Se evidenciaron algunos documentos metodológicos como la matriz de identificación de aspectos y valoración de impactos ambientales, donde se señala la normatividad legal vigente a la cual se tendrá que enfocar las actividades que se vayan a plantear en la siguiente vigencia.</t>
    </r>
    <r>
      <rPr>
        <b/>
        <sz val="12"/>
        <color theme="1"/>
        <rFont val="Arial Narrow"/>
        <family val="2"/>
      </rPr>
      <t xml:space="preserve">
</t>
    </r>
    <r>
      <rPr>
        <sz val="12"/>
        <color theme="1"/>
        <rFont val="Arial Narrow"/>
        <family val="2"/>
      </rPr>
      <t/>
    </r>
  </si>
  <si>
    <r>
      <t xml:space="preserve">7. EVALUACIÓN DE LA OFICINA DE CONTROL INTERNO A LOS COMPROMISOS DE LA DEPENDENCIA:
</t>
    </r>
    <r>
      <rPr>
        <sz val="12"/>
        <color theme="1"/>
        <rFont val="Arial Narrow"/>
        <family val="2"/>
      </rPr>
      <t xml:space="preserve">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t>
    </r>
  </si>
  <si>
    <t>1. Ejercer control periódico al seguimiento de los avances de cada meta propuesta, que permita tomar acciones oportunas para cumplir las metas de la vigencia aprobadas para el área.
2. Replantear metas medibles y alcanzables.
3. Definición de indicadores, con criterios objetivos, numéricos y/o de gestión para su medición.  
4. Hacer los reportes de seguimiento a los indicadores, aunque estos reportes sean en cero.
5. Articular las metas que sean definidas en el Plan de Acción de la vigencia 2018 con las acciones de mejora establecidas en respuesta a los hallazgos identificados en los informes de la Contraloría General de la República y que fueron suscritas en el Plan de Mejoramiento Institucional.</t>
  </si>
  <si>
    <t>Ejecución Plan de Acción 2018</t>
  </si>
  <si>
    <t xml:space="preserve">Se recomienda que las metas, indicadores y resultado esperado sean cuantificables y medibles, lo cual permite no solo que el seguimiento que realiza la dependencia sea efectiva sino que la labor de evaluación que realiza la Oficina de Control Interno se base en evidencias verificables, cuantificables y objetivas. Se evidencian metas indefinidas e indicadores carentes de línea base, esto es, cantidades sobre las cuales se logre claramente establecer el cumplimiento efectivo de la meta.  Se recomienda mayor compromiso de la Dirección de Gestión Contractual en el seguimiento y control de las actividades propuestas para el cumplimiento de la meta. </t>
  </si>
  <si>
    <t>DIRECCIÓN DE GESTIÓN CONTRACTUAL</t>
  </si>
  <si>
    <t>No fue presentado el Plan de Comunicaciones para la vigencia 2018. Se presentó un documento de Estrategias de Comunicaciones, pero no se evidencia su aprobación.
No obstante, a lo largo de la vigencia se observan reportes del plan de acción (corte a tercer trimestre de 2018) como los siguientes.
Realización  del monitoreo de medios con un total de 62 noticias, 43 comunicados de prensa, 124 publicaciones en las Redes Sociales, 230 publicaciones internas. El 24 de Julio se realizó la Audiencia Pública de Rendición de Cuentas vigencia primer periodo 2018, publicado en la página web y redes sociales; diagramación y publicación del Informe de Rendición de Cuentas vigencia 2018.</t>
  </si>
  <si>
    <r>
      <t xml:space="preserve">7. EVALUACIÓN DE LA OFICINA DE CONTROL INTERNO A LOS COMPROMISOS DE LA DEPENDENCIA:  </t>
    </r>
    <r>
      <rPr>
        <sz val="12"/>
        <color theme="1"/>
        <rFont val="Arial Narrow"/>
        <family val="2"/>
      </rPr>
      <t xml:space="preserve">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La calificación final de la dependencia es de 4,6 puntos 
</t>
    </r>
  </si>
  <si>
    <r>
      <t xml:space="preserve">7. EVALUACIÓN DE LA OFICINA DE CONTROL INTERNO A LOS COMPROMISOS DE LA DEPENDENCIA: </t>
    </r>
    <r>
      <rPr>
        <sz val="12"/>
        <color theme="1"/>
        <rFont val="Arial Narrow"/>
        <family val="2"/>
      </rPr>
      <t>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La calificación final de la dependencia es de 8.3 puntos</t>
    </r>
  </si>
  <si>
    <t>Reporte de OAPLA: Realización de 22 mesas de trabajo, para concienciar la importancia de los indicadores de Gestión y apoyar el proceso de reformulación,   formular planes de mejoramiento enfocados en establecer correcciones que eliminen directamente las no conformidades y acciones correctivas y eliminar las causas de las mismas. Inducción a  nuevos funcionarios. Capacitación enfocada en el funcionamiento del módulo de encuestas del sistema GEO, dando  como resultado la sensibilización  en temas del SIGA, para un acumulado a la fecha de 218 funcionarios, superando la meta establecida  del 50%  de los funcionarios. Se  evidencian en las actas: No. 1472 de 30/04/2018, 1550 de 22/05/2018, 1570 de 23/05/2018,1687 de 22/06/2018, 1682 de 19/06/2018, 1710 de 25/06/2018, 1709 del 25/06/2018, 1714 de 29/06/2018, 1721 de 29/06/2018 y 1521 de 23/04/2018. Avance 25% del segundo trimestre, para un total de 50% con corte a junio 30 de 2018, 1953 de 05/09/2018, 1927 de 17/08/2018, 2037 de 19/08/2018, 1883 de 17/08/2018, 1933 de 31/08/2018, 1828 de 09/08/2018, 1824 de 08/08/2018, 1825 09/08/2018, 1826 09/08/2018, 1827 de 09/08/2018,  1845 de 14/08/2018, 1857  de 16/08/2018, 1940 de 06/09/2018 y lista de asistentes a Capacitación Módulo de Encuestas de 13/08/2018.  
Observaciones OCI: es necesario precisar si el conteo de funcionarios y/o contratistas que asistieron a las mesas de trabajo de indicadores y planes de mejoramiento y a las capacitaciones del sistema GEO suma de manera individualizada con cada capacitación, teniendo en cuenta que un funcionario o contratista pudo haber participado en las dos capacitaciones y no es claro si se sumó de uno o de dos en el conteo final.  No se remitieron las actas señaladas.</t>
  </si>
  <si>
    <t>OFICINA ASESORA JURÍDICA</t>
  </si>
  <si>
    <t>GESTIÓN JURÍDICA</t>
  </si>
  <si>
    <t xml:space="preserve">De acuerdo con lo informado por la Oficina Asesora Jurídica mediante memorando I-2019-010715 del 25 de enero de 2019, en la vigencia 2018, se recibieron 33 informes que colocaban en conocimiento conductas con posible incidencia disciplinaria, de las cuales se dio apertura a 30 investigaciones disciplinarias, 16 de los cuales se encuentran en etapa de indagación preliminar y   14 investigaciones disciplinarias y 3 informes concluyeron con auto inhibitorio. 
El cumplimiento de la meta es del 100%.  
</t>
  </si>
  <si>
    <t xml:space="preserve">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t>
  </si>
  <si>
    <r>
      <t xml:space="preserve">7. EVALUACIÓN DE LA OFICINA DE CONTROL INTERNO A LOS COMPROMISOS DE LA DEPENDENCIA: </t>
    </r>
    <r>
      <rPr>
        <sz val="12"/>
        <color theme="1"/>
        <rFont val="Arial Narrow"/>
        <family val="2"/>
      </rPr>
      <t>Las metas propuestas por la Oficina Asesora Jurídica para  vigencia 2018, se cumplieron en noventa y nueve punto dos por ciento (99.2%), lo que indica un promedio alto de respuesta a sus propósitos anuales, esto es, la  gestión fue altamente eficaz y eficiente. 
Haciendo el comparativo entre los indicadores institucionales y los resultados obtenidos en la vigencia 2018, la evaluación arroja los siguientes resultados por meta, así:
Meta 1 - Implementar la política de prevención de daño antijurídico de la entidad (cumplimiento del 100%). Esta meta no fue incluida en la matriz institucional de indicadores de gestión.
Meta 2: Contestar oportunamente las demandas notificadas en los términos establecidos por la ley
(Cumplimiento del 100%), se ubica en rango de gestión alto, lo que indica una gestión altamente eficaz.
Meta 3: Investigar todas las conductas disciplinarias en contra de los servidores públicos de la Entidad, garantizando la buena marcha de la gestión pública bajo los principios de la ley 734 de 2002 (cumplimiento del 100%), se ubica en rango de gestión alto, es decir, una gestión altamente eficaz.                                                                                                                                                  Meta 4: Lograr una comunicación fluida y eficaz entre la USPEC, sus diferentes dependencias y los particulares, en relación con los derechos de petición de competencia de la Oficina Asesora Jurídica.
(Cumplimiento 100%), se ubica en rango de gestión alto, equivalente a una gestión altamente eficiente.
Meta 5: Generar lineamientos jurídicos claros, para que las diferentes áreas de la entidad tengan un criterio unificado (cumplimiento 99.2%), se ubica en rango de gestión alto, esto es, la gestión fue altamente eficiente.</t>
    </r>
  </si>
  <si>
    <r>
      <t xml:space="preserve">7. EVALUACIÓN DE LA OFICINA DE CONTROL INTERNO A LOS COMPROMISOS DE LA DEPENDENCIA: </t>
    </r>
    <r>
      <rPr>
        <sz val="12"/>
        <color theme="1"/>
        <rFont val="Arial Narrow"/>
        <family val="2"/>
      </rPr>
      <t xml:space="preserve">La Oficina de Control Interno realizó la evaluación de la Oficina de Tecnología teniendo en cuenta la aplicación y formulación de los indicadores de gestión y resultado diseñados por las áreas para la vigencia 2018. Se debe considerar que la OCI se podrá apartar de las calificaciones o resultados consolidados por la Oficina Asesora de Planeación en su seguimiento a los planes, programas y proyectos, como consecuencia de la verificación que realiza la OCI en los seguimientos a la gestión institucional. 
La oficina de tecnología definió para su plan estratégico 2018, compromisos asociados al cumplimiento de procesos de apoyo y objetivos institucionales.
1. Objetivo estratégico: Generar confianza y reconocimiento por parte de los diferentes grupos de interés para asegurar el posicionamiento de la Entidad: 
Meta 1: Establecer la guía de  transición e implementación  del protocolo  IPv4 a IPv6 (MSPI): "Verificar actas de las reuniones y cronograma que se estableció para el proyecto" Publicación en SGSI los responsables del proceso, Documentos soporte de inventario de activos
Meta 2: Iniciar la Implementación  un esquema de arquitectura empresarial para la USPEC (Arquitecto empresarial): No se desarrollaron actividades durante el primer trimestre, Mostrar estado anterior y avances realizados.
2. Objetivo estratégico: Consolidar la cultura de calidad dentro de la institución mediante la interiorización y apropiación del SIGI, con el fin de atender con efectividad las necesidades del cliente institucional
Meta 1: Desarrollar el cronograma del proceso de implementación del SGSI: No se realizó el plan de seguridad en este trimestre, Verificar cronograma para los tiempos y medidas determinadas, No está bien diligenciada la planeación de acuerdo a los porcentajes en el 4 trimestre se hubieran presentado de tal forma que se igualen los porcentajes cumpliendo con la totalidad de la implementación en el Plan estratégico.
Meta 2: Definición del plan de tratamiento de riesgos de seguridad de información: Soportes de los estudios previos y número de radicado en dirección contractual, No está bien diligenciada la planeación de acuerdo a los porcentajes.
Cabe descartar que las metas establecidas por la oficina de tecnología para su plan estratégico 2018, En cuanto a las actividades se desarrollaron algunas tales como pero se reitera que no se da cumplimiento dentro del periodo programado si embargo el acumulado de la vigencia 2018 se llega al porcentaje. 100% Guía IPV4 a IPV6, 30% PETI, 100% Seguridad y Privacidad de la Información, 100% Plan de Tratamiento de Riesgos de la Seguridad de la información   
</t>
    </r>
  </si>
  <si>
    <t>Mesas de trabajo internas para
determinar el estado actual de la
infraestructura tecnológica para
desarrollar el plan de transición del
protocolo IPV4 a IPV6.</t>
  </si>
  <si>
    <r>
      <rPr>
        <b/>
        <sz val="12"/>
        <color theme="1"/>
        <rFont val="Arial Narrow"/>
        <family val="2"/>
      </rPr>
      <t xml:space="preserve">Política de Gestión y Desempeño Institucional: Gobierno Digital
Oficina de Tecnología:  Primer Trimestre: </t>
    </r>
    <r>
      <rPr>
        <sz val="12"/>
        <color theme="1"/>
        <rFont val="Arial Narrow"/>
        <family val="2"/>
      </rPr>
      <t xml:space="preserve">Oficina de Tecnología: Avance 1° Trimestre 25.00%.  Se realizaron reuniones internas para el avance del diagnóstico y de acuerdo a estas reuniones se genera un cronograma el cual especifica las actividades del proyecto.
</t>
    </r>
    <r>
      <rPr>
        <b/>
        <sz val="12"/>
        <rFont val="Arial Narrow"/>
        <family val="2"/>
      </rPr>
      <t>Oficina  de Tecnología: Avance 2° Trimestre</t>
    </r>
    <r>
      <rPr>
        <sz val="12"/>
        <rFont val="Arial Narrow"/>
        <family val="2"/>
      </rPr>
      <t xml:space="preserve">: 25,00%.  Se tiene el inventario de los activos con que cuenta la Unidad para verificación y evaluación de compatibilidad en el proceso de planeación para la transición de IPv4 a IPv6. </t>
    </r>
    <r>
      <rPr>
        <b/>
        <sz val="12"/>
        <color rgb="FFFF0000"/>
        <rFont val="Arial Narrow"/>
        <family val="2"/>
      </rPr>
      <t xml:space="preserve">
</t>
    </r>
    <r>
      <rPr>
        <b/>
        <sz val="12"/>
        <rFont val="Arial Narrow"/>
        <family val="2"/>
      </rPr>
      <t xml:space="preserve">Oficina  de Tecnología: Avance 3°Trimestre: </t>
    </r>
    <r>
      <rPr>
        <sz val="12"/>
        <rFont val="Arial Narrow"/>
        <family val="2"/>
      </rPr>
      <t xml:space="preserve">25,00%. Acumulado 75,00%. Se verificó la  compatibilidad de los componentes del inventario de activos para continuar en el proceso de planeación para la transición de IPv4 a IPv6 
</t>
    </r>
    <r>
      <rPr>
        <b/>
        <sz val="12"/>
        <rFont val="Arial Narrow"/>
        <family val="2"/>
      </rPr>
      <t>Análisis de Control Interno</t>
    </r>
    <r>
      <rPr>
        <sz val="12"/>
        <rFont val="Arial Narrow"/>
        <family val="2"/>
      </rPr>
      <t xml:space="preserve">
No se cuenta con actas de las reuniones internas, revisando en la página no esta publicado como guía, se solicito los correos enviados a planeación  para mirar la trazabilidad del diagnostico con la Guía de Transición de implementación del protocolo IPv4 a IPV6 pero solo enviaron los borradores de la Meta 1 y la Planeación del 4 Trimestre. 
Se cuenta con el documento guía enviado en soportes Plan de Acción, Se cuenta con el inventario de todos los activos informáticos Clientes delgados, equipos de escritorio, Aplicativos, Servidores, Además realizaron . Además se recomienda seguimiento de la meta planificada.</t>
    </r>
    <r>
      <rPr>
        <sz val="12"/>
        <color rgb="FFFF0000"/>
        <rFont val="Arial Narrow"/>
        <family val="2"/>
      </rPr>
      <t xml:space="preserve">
</t>
    </r>
  </si>
  <si>
    <t>Mesas de trabajado para la actualización del plan estratégico de tecnologías de información</t>
  </si>
  <si>
    <t xml:space="preserve">Actualizar el plan estratégico de
tecnologías de información alineado
con el marco de referencia de
arquitectura empresarial
</t>
  </si>
  <si>
    <t xml:space="preserve">Oficina de Tecnología: Avance 1° Trimestre 0.00%. Teniendo en cuenta la actualización solicitada al Plan de Acción, no se desarrollaron actividades durante el primer trimestre. Se tiene previsto dar inicio a estas actividades a partir del segundo trimestre. 
Oficina de Tecnología: Avance 2° Trimestre: 25,00%.  En el periodo reportado la OTEC se encuentra consolidando la información asociada para la definición del As IS (o estado actual). Al respecto se destaca el hecho que la versión aprobada del PETI abarca las vigencias 2015 al 2016. 
Oficina de Tecnología: Avance 3° Trimestre: 15,00%. Acumulado 30,00%. Se continúa con  la estructuración y consolidación del PETI, en lo relacionado con la definición del estado actual (As Is). Se tiene previsto adelantar mesas de trabajo con las áreas misionales de tal forma que se incluya una evaluación de su estado tecnológico actual. Es importante indicar que se está a la espera de las decisiones tecnológicas que establezca el Ministerio de Justicia.  
Análisis de Control Interno
El resultado obtenido está relacionado con lo establecido en el Plan Estratégico de Tecnologías de la Información y Comunicaciones, (PETI), que se definió en la vigencia 2014, lo cual marcó la estrategia tecnológica de la entidad hasta la vigencia 2018.  Aunado a lo anterior, el presente análisis busca el  cumplimiento del PETI desde (2014 – 2018), donde se verifica la línea de tiempo que para el 2014, fue Aprobado, 2015 - 2016, no fue evaluado y para 2017 - 2018, se encuentra sin evaluar pero se esta ajustando, soportando  el documento enviado en la carpeta soportes Plan de Acción.
En las vigencias 2014-2015 y 2015-2016, no se contempló en el alcance y perspectiva lo relacionado con el Uso y Apropiación de la Tecnología, Sistemas de Información, Servicios Tecnológicos, Gestión de la Información, Gobierno de TI y un Análisis Financiero.
ANÁLISIS SITUACIONAL PRODUCTO
Documento de Análisis Situacional
Estrategia de TI &lt;&lt;No se cumplió, 0%&gt;&gt; Uso y Apropiación de TI &lt;&lt;No se cumplió, 0%&gt;&gt; Sistemas de Información &lt;&lt;No se cumplió, 5%&gt;&gt; Servicios Tecnológicos &lt;&lt;No se cumplió, 5%&gt;&gt; Gestión de Información &lt;&lt;No se cumplió, 0%&gt;&gt; Gobierno de TI &lt;&lt;No se cumplió, 0%&gt;&gt; Análisis Financiero &lt;No se cumplió, 0%&gt;&gt; AVANCE POR FASE 10%
ANÁLISIS DEL MODELO OPERATIVO, DESARROLLO DE LA ESTRATEGIA TI, MODELO DE PLANEACIÓN, DIFUSIÓN = 0%
Se recomienda, brindará asesoría y acompañamiento en lo relacionado con  la parte técnica y operativa para que se logra el punto 9 Planteado en el documento PETI Iniciativas a ser consideradas en la formulación del PETI 2018 - 2022. 
</t>
  </si>
  <si>
    <r>
      <rPr>
        <b/>
        <sz val="12"/>
        <rFont val="Arial Narrow"/>
        <family val="2"/>
      </rPr>
      <t>Política de Gestión y Desempeño Institucional: Seguridad Digital
Oficina de Tecnología: Avance 1° Trimestre</t>
    </r>
    <r>
      <rPr>
        <sz val="12"/>
        <rFont val="Arial Narrow"/>
        <family val="2"/>
      </rPr>
      <t xml:space="preserve">  0.00% No se realizo el Plan de Seguridad en este Trimestre.
</t>
    </r>
    <r>
      <rPr>
        <b/>
        <sz val="12"/>
        <rFont val="Arial Narrow"/>
        <family val="2"/>
      </rPr>
      <t xml:space="preserve">Oficina de Tecnología: Avance 2° Trimestre: </t>
    </r>
    <r>
      <rPr>
        <sz val="12"/>
        <rFont val="Arial Narrow"/>
        <family val="2"/>
      </rPr>
      <t xml:space="preserve">30,00%.  De acuerdo al cronograma establecido se definió la versión inicial del Plan de Seguridad y privacidad de Información. </t>
    </r>
    <r>
      <rPr>
        <b/>
        <sz val="12"/>
        <rFont val="Arial Narrow"/>
        <family val="2"/>
      </rPr>
      <t xml:space="preserve">
Oficina  de Tecnología: Avance 3° Trimestre: </t>
    </r>
    <r>
      <rPr>
        <sz val="12"/>
        <rFont val="Arial Narrow"/>
        <family val="2"/>
      </rPr>
      <t xml:space="preserve">70,00%. Acumulado 100,00%.   En agosto se solicitó aprobación del Plan de Seguridad de Información por parte del Comité Institucional de Gestión y Desempeño, aprobación según sesión virtual del mismo comité mediante Acta N. 1872 de Agosto 22. El Acta original encuentra en custodia en la Oficina Asesora de Planeación. Se adjunta el Plan de seguridad de información aprobado y el historial de correos del comité virtual. Al corte del 3 trimestre se cumplió con el 100% de la actividad. Adjuntan copia del Plan de Seguridad y Privacidad de la Información. Actividad cumplida en su totalidad. 
</t>
    </r>
    <r>
      <rPr>
        <b/>
        <sz val="12"/>
        <rFont val="Arial Narrow"/>
        <family val="2"/>
      </rPr>
      <t xml:space="preserve">Análisis de Control Interno
</t>
    </r>
    <r>
      <rPr>
        <sz val="12"/>
        <rFont val="Arial Narrow"/>
        <family val="2"/>
      </rPr>
      <t>Para el primer trimestre no se programaron actividades para el cumplimiento de esta meta. No se evidencia cronograma. En la definición del Plan de Seguridad y privacidad de la información se cuenta con el documento adjuntado en la carpeta soportes Plan de Acción OTEC, además se adjunta correo con detalles del comité institucional de gestión del desempeños adjunta el acta 1872. Donde El día 21 de Agosto de 2018, siendo las 16:00 horas, el Ingeniero Gustavo Camelo, secretario del Comité Institucional de Gestión y Desempeño, cita a Sesión  Virtual a los integrantes, con el fin de someter a aprobación el  Plan de Seguridad y Privacidad de la Información, de la Oficina de Tecnología y  la  reformulación de algunas actividades  del Plan de Acción 2018, de acuerdo a solicitudes enviadas por las Direcciones de Infraestructura y de Logística. Igualmente comparte el proyecto del citado Plan, con el fin de que se generen los comentarios y observaciones correspondientes antes de la sesión del Comité; dirigidos al Jefe de la Oficina de Tecnología.
La guía no se encuentra aprobada y publicada en SIGI por lo tanto se considera que la elaboración de la Guía tiene un avance del 85%</t>
    </r>
    <r>
      <rPr>
        <b/>
        <sz val="12"/>
        <rFont val="Arial Narrow"/>
        <family val="2"/>
      </rPr>
      <t xml:space="preserve">
</t>
    </r>
  </si>
  <si>
    <r>
      <rPr>
        <b/>
        <sz val="12"/>
        <rFont val="Arial Narrow"/>
        <family val="2"/>
      </rPr>
      <t>Oficina de Tecnología: Avance 1° Trimestre</t>
    </r>
    <r>
      <rPr>
        <sz val="12"/>
        <rFont val="Arial Narrow"/>
        <family val="2"/>
      </rPr>
      <t xml:space="preserve">: 0.00%. Teniendo en cuenta la actualización solicitada al plan de acción, no se desarrollaron actividades durante el primer trimestre. Se tiene previsto dar inicio a estas actividades a partir del segundo trimestre.
</t>
    </r>
    <r>
      <rPr>
        <b/>
        <sz val="12"/>
        <rFont val="Arial Narrow"/>
        <family val="2"/>
      </rPr>
      <t>Oficina de Tecnología: Avance 2° Trimestre</t>
    </r>
    <r>
      <rPr>
        <sz val="12"/>
        <rFont val="Arial Narrow"/>
        <family val="2"/>
      </rPr>
      <t xml:space="preserve">: 100,00%.  La Oficina de Tecnología realizó la elaboración de los estudios previos para la contratación de la consultoría de implementación de Sistema de Gestión de Seguridad de la Información, mediante el cual se realizará el plan de tratamiento de riegos de seguridad de la información para la entidad. Estos fueron radicados en Dirección Contractual y fueron publicados en la plataforma SECOP II. 
</t>
    </r>
    <r>
      <rPr>
        <b/>
        <sz val="12"/>
        <rFont val="Arial Narrow"/>
        <family val="2"/>
      </rPr>
      <t>Análisis de Control Interno</t>
    </r>
    <r>
      <rPr>
        <sz val="12"/>
        <rFont val="Arial Narrow"/>
        <family val="2"/>
      </rPr>
      <t xml:space="preserve">
Se envían memorandos 6116 Estudios previos Implementación tercera fase SGSI, y se envía memorando 7212 Estudios previos Tercera fase de SGSI.
Se realiza el estudio de los documentos enviados donde realizan la contratación de la consultoría que les ayuda con el plan de tratamiento de riesgos y anexan la matriz en la carpeta de soportes Plan de Acción OTEC.
</t>
    </r>
  </si>
  <si>
    <t>1. Verificar que se cuenten con las actas de reuniones internas para dar seguimientos al cronograma estructurado para las acciones de la oficina de Tecnología.
2. Desarrollar las actividades en los trimestres programados.
3. Mantener documentación y radicados de todos los estudiaos generados por el área de Tecnología.
4. Comprometer a todos los funcionarios del área en cuanto al desarrollo y avances del Plan estratégico de tecnologías de información, pues bien se ha trabajado aun no superan el 50 %.
5. Para que lo procedimientos tengan validez de los documentos, las guías utilizadas por los funcionarios de la entidad deben de estar aprobados y publicados en SIGI.
6. Inlcuir en la planeación de la vigencia 2019, el desarrollo del sistema de gestión de seguridad de la información.</t>
  </si>
  <si>
    <t>La Dirección de Gestión Contractual cuenta con dos (2) manuales y doce (12) procedimientos. De la revisión realizada al SIGI, se evidenció que en la vigencia 2018, se actualizó el Manual de Supervisión e Interventoría - Código: M3-MA-02 Versión: 03 Vigencia: 19/07/2018, el cual fue adoptado mediante Resolución 559 del 31 de Julio de 2018. El Manual de Contratación y los 12 procedimientos que regulan las distintas modalidades de selección no fueron actualizados y/o modificados, según evidencias así:
Manual de Contratación - Código: M3-MA-01 -  Versión: 03 Vigencia: 10/11/2014; Licitación Pública Código: M3-PR-01 Versión: 02 - Vigencia: 07/11/2014 Código: M3-PR-02 Versión: 02 - Vigencia: 07/11/2014; Selección Abreviada – Subasta Inversa - Código: M3-PR-03 Versión: 02 Vigencia: 07/11/2014; Contratación de Mínima Cuantía Código: M3-PR-04 - Versión: 01 Vigencia: 27/01/2015; Prestación de Servicios Profesionales y de Apoyo a la Gestión Código: M3-PR-05 Versión: 01 Vigencia: 27/01/2015; Concurso de Méritos Abierto Código: M3-PR-06 - Versión: 01 Vigencia: 03/03/2015; Contratación Directa excepto Prestación de Servicios Profesionales y de Apoyo a la Gestión Código: M3-PR-07 Versión: 01 Vigencia: 19/03/2015; Elaboración y Legalización de Contratos y Convenios Código: M3-PR-08 Versión: 01 Vigencia: 13/05/2015; Modificaciones Contractuales - Código: M3-PR-09 Versión: 01 Vigencia: 28/04/2015; Liquidación de Contratos, Convenios y Órdenes de Compra - Código: M3-PR-10 - Versión: 01 Vigencia: 31-08-2016; Numeración, Fechado y Publicación en el SECOP de documentos relacionados con los procesos de Selección, Contratos y sus modificatorios - Código: M3-PR-11 - Versión: 01 - Vigencia: 31-08-2016.
Para el porcentaje de cumplimiento de la meta se tomaran los 12 documentos como el 100% del indicador y como ejecución la actualización y socialización del Manual de Supervisión, esto es, uno de los doce documentos propuestos.</t>
  </si>
  <si>
    <t>1. Ejercer control periódico al seguimiento de los avances de cada meta propuesta, que permita tomar acciones oportunas para cumplir las metas de la vigencia aprobadas para el área.
2. Replantear metas medibles y alcanzables.
3. Definición de indicadores, con criterios objetivos, numéricos y/o de gestión para su medición.  
4. Hacer los reportes de seguimiento a los indicadores, aunque estos reportes sean en cero.
5. Articular las metas que sean definidas en el Plan de Acción de la vigencia 2018 con las acciones de mejora establecidas en respuesta a los hallazgos identificados en los informes de la Contraloría General de la República y que fueron suscritas en el Plan de Mejoramiento Institucional.
6. Identificar las responsabilidades de las áreas que conforman la Dirección Logística, con el propósito de medir el cumplimiento de cada una de las dependencias y facilitar su evaluación.</t>
  </si>
  <si>
    <t>Realizar la contratación para el fortalecimiento tecnológico de dieciséis (16) salas para audiencias judiciales del INPEC</t>
  </si>
  <si>
    <r>
      <t xml:space="preserve">Resultado: Contratos adjudicados para la implementación de 16 Salas para realización de audiencias virtuales
</t>
    </r>
    <r>
      <rPr>
        <sz val="12"/>
        <color theme="1"/>
        <rFont val="Arial Narrow"/>
        <family val="2"/>
      </rPr>
      <t>De acuerdo a la información reportada por la Oficina Asesora de Planeación, se detalla el cumplimiento del 100% en la meta para el tercer trimestre de 2018, tal como estaba programado en el plan de acción (15/06/2018).
Por su parte la Dirección Logística - Subdirección de Bienes aportó los soportes correspondiente al contrato No. 164-2018 suscrito el 13/09/2018 con VOXCOM TELECOMUNICACIONES S.A.S. por valor de $984.688.301 y objeto: "</t>
    </r>
    <r>
      <rPr>
        <i/>
        <sz val="12"/>
        <color theme="1"/>
        <rFont val="Arial Narrow"/>
        <family val="2"/>
      </rPr>
      <t>Suministro, instalación y puesta en operación de un sistema de videoconferencias integrado - equipo de videoconferencia todo en uno y ampliación licenciamiento para algunos establecimientos penitenciarios y carcelarios de orden nacional a cargo del Instituto Nacional Penitenciario y Carcelario - INPEC"</t>
    </r>
    <r>
      <rPr>
        <sz val="12"/>
        <color theme="1"/>
        <rFont val="Arial Narrow"/>
        <family val="2"/>
      </rPr>
      <t>, y acta No. 2378 de recibido a satisfacción del 28/11/2018 correspondiente a la entrega e instalación de un (1) video conferencia todo en uno en el establecimiento de Bucaramanga.
En cuanto al alcance del contrato se encontró que si bien hay veintiséis (26) ERON con la necesidad, de acuerdo a la priorización del INPEC y presupuesto estimado para la vigencia el número de ERON beneficiarios bajó a nueve (9) de (16), es decir que no se alcanzó la meta establecida.
La información del contrato 230 de 2018 fue confirmada en la matriz de contratación con corte 12/31/2018 y en el Plan de Adquisiciones.</t>
    </r>
    <r>
      <rPr>
        <b/>
        <sz val="12"/>
        <color theme="1"/>
        <rFont val="Arial Narrow"/>
        <family val="2"/>
      </rPr>
      <t xml:space="preserve">
</t>
    </r>
  </si>
  <si>
    <r>
      <t xml:space="preserve">Resultado: Estudios previos aprobados
</t>
    </r>
    <r>
      <rPr>
        <sz val="12"/>
        <color theme="1"/>
        <rFont val="Arial Narrow"/>
        <family val="2"/>
      </rPr>
      <t>Teniendo en cuenta el reporte de seguimiento al Plan de Acción realizado por la Oficina Asesora de Planeación, se encontró que para el primer trimestre fueron aprobados dos (2) estudios previos, en el segundo trimestre no se reportó avance y en el tercer trimestre fueron aprobados cuatro (4) con un cumplimiento del 67%. 
De lo reportado por la Subdirección de Suministro de Bienes, para el cuarto trimestre se señalan tres (3) estudios previos aprobados para la adquisición de bienes para el INPEC.</t>
    </r>
    <r>
      <rPr>
        <b/>
        <sz val="12"/>
        <color theme="1"/>
        <rFont val="Arial Narrow"/>
        <family val="2"/>
      </rPr>
      <t xml:space="preserve">
</t>
    </r>
    <r>
      <rPr>
        <sz val="12"/>
        <color theme="1"/>
        <rFont val="Arial Narrow"/>
        <family val="2"/>
      </rPr>
      <t xml:space="preserve"> 
Según lo reportado, se verificó el plan de adquisiciones publicado a 16/11/2018 y la matriz de contratación con corte a 31/12/2018, donde se evidencian tres (3) contratos para adquisición de bienes para el cuarto trimestre: 206, 225 y 230 de 2018.
No obstante a lo anterior, debido a que no se detalló el objeto de los estudios previos, no fue posible tener claridad sobre el número total de los mismos frente a los procesos proyectados en el plan de adquisiciones, de acuerdo al indicador. Según la matriz de contratación se encontraron 15 procesos adelantados como responsable la Dirección de Logística y/o Subdirector de Bienes frente a 13 descritos en el plan anual de adquisiciones con nombre de responsable Omar Douglas Regueros.</t>
    </r>
  </si>
  <si>
    <r>
      <t xml:space="preserve">Resultado: Compromiso total del presupuesto de Inversión apropiado para la vigencia
</t>
    </r>
    <r>
      <rPr>
        <sz val="12"/>
        <color theme="1"/>
        <rFont val="Arial Narrow"/>
        <family val="2"/>
      </rPr>
      <t>De acuerdo a la actualización del plan de acción realizado el 15/06/2018, se incluyó ésta meta, por lo que la medición empezó para el segundo semestre de 2018, encontrando que de la apropiación inicial del presupuesto, se contemplaron $4.500.000.000 de pesos de los rubros de inversión, discriminados así:
* C-1206-0800-3: IMPLEMENTACIÓN DE SALAS PARA LA REALIZACIÓN DE AUDIENCIAS VIRTUALES EN LOS ESTABLECIMIENTOS DE RECLUSIÓN DEL ORDEN NACIONAL por valor de $1.000.000.000=, de los cuales se comprometieron $984.688.301= que corresponden al contrato 164 de 2018.
* C-1206-0800-4: FORTALECIMIENTO DE LA SEGURIDAD EN LOS ESTABLECIMIENTOS DE RECLUSIÓN DEL ORDEN NACIONAL por valor de $3.500.000.000=, de los cuales se comprometieron $3.345.553.664= que corresponden a los contratos 169, 206 y 230 de 2018.
Lo anterior, fue revisado en el reporte de SIIF Nación de la Ejecución Presupuestal de 2018 y la matriz de contratación con corte a 31/12/2018 para un total comprometido de resultado $4.330.241.965. No obstante, según lo reportado por la Subdirección de Suministro de Bienes el cumplimiento fue del 74,34%, cifra que no coincide con la evaluación debido a que no incluyeron lo dispuesto para la implementación de las salas de audiencias virtuales.</t>
    </r>
  </si>
  <si>
    <r>
      <t xml:space="preserve">Resultado: Supervisión a los Contratos del suministro de alimentación al 80% de la PPL Intramural en los ERON
</t>
    </r>
    <r>
      <rPr>
        <sz val="12"/>
        <color theme="1"/>
        <rFont val="Arial Narrow"/>
        <family val="2"/>
      </rPr>
      <t xml:space="preserve">Teniendo en cuenta la actualización del plan de acción 2018 realizada el 15/06/2018, se puede evidenciar un ajuste al indicador pasando de doce (12) informes de supervisión, es decir uno(1) por mes a un (1) informe trimestral que cubra el 80% de la población privada de la libertad intramural en los ERON, en ese sentido se encontraron los siguientes reportes:
</t>
    </r>
    <r>
      <rPr>
        <b/>
        <sz val="12"/>
        <color theme="1"/>
        <rFont val="Arial Narrow"/>
        <family val="2"/>
      </rPr>
      <t>Primer Trimestre</t>
    </r>
    <r>
      <rPr>
        <sz val="12"/>
        <color theme="1"/>
        <rFont val="Arial Narrow"/>
        <family val="2"/>
      </rPr>
      <t xml:space="preserve">: Se visitaron 12 establecimientos así : Acacias Colonia, COIBA, Tumaco, RM Buen Pastor, Pereira Hombres y RM, Dorada, Arauca, COMEB, Bellavista, Bello, Villavicencio y Acacias, para cada establecimiento se deja plan de mejora y se hace el respectivo seguimiento. Respecto al indicador se reportó con un cumplimiento del 16,67%
</t>
    </r>
    <r>
      <rPr>
        <b/>
        <sz val="12"/>
        <color theme="1"/>
        <rFont val="Arial Narrow"/>
        <family val="2"/>
      </rPr>
      <t>Segundo Trimestre:</t>
    </r>
    <r>
      <rPr>
        <sz val="12"/>
        <color theme="1"/>
        <rFont val="Arial Narrow"/>
        <family val="2"/>
      </rPr>
      <t xml:space="preserve">  Se realizaron visitas a 24 establecimientos,  con cubrimiento de 30.860 internos equivalentes al 32,14% del parte total contemplado con fines de supervisión durante esta anualidad.
Lo anterior, teniendo en cuenta que las visitas fueron realizadas por doce(12) profesionales técnicos de apoyo (ingenieros de alimentos, agroindustriales y nutricionistas) contratados bajo la modalidad de prestación de servicios.
Según la actualización del plan de acción y de acuerdo a lo reportado en el seguimiento realizado por la Oficina Asesora de Planeación, para el tercer trimestre de 2018 se detalla el cumplimiento del 31,2% en la meta que corresponde a 29.956 internos. No obstante, para el cuarto trimestre no se recibió información sobre el cumplimiento, pese a la contratación de interventoría al servicio de alimentación mediante Contrato No. 158-2018 suscrito el 22/08/2018 con el CONSORCIO ALIMENTOS 2018 (C&amp;M CONSULTORES S.A. y BDO AUDIT S.A.) cuyo objeto es:</t>
    </r>
    <r>
      <rPr>
        <i/>
        <sz val="12"/>
        <color theme="1"/>
        <rFont val="Arial Narrow"/>
        <family val="2"/>
      </rPr>
      <t xml:space="preserve"> Realizar la 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 PPL en detención domiciliaria) con cargo a la Unidad de Servicios Penitenciarios y Carcelarios - USPEC".</t>
    </r>
  </si>
  <si>
    <r>
      <t xml:space="preserve">Resultado: Supervisión mensual del Contrato con la entidad Fiduciaria 
</t>
    </r>
    <r>
      <rPr>
        <sz val="12"/>
        <color theme="1"/>
        <rFont val="Arial Narrow"/>
        <family val="2"/>
      </rPr>
      <t>De acuerdo a la información reportada por la Oficina Asesora de Planeación, se detalla el cumplimiento del 67,7% en la meta para el tercer trimestre de 2018, de lo cual se detalla así:</t>
    </r>
    <r>
      <rPr>
        <b/>
        <sz val="12"/>
        <color theme="1"/>
        <rFont val="Arial Narrow"/>
        <family val="2"/>
      </rPr>
      <t xml:space="preserve">
Primer Trimestre:</t>
    </r>
    <r>
      <rPr>
        <sz val="12"/>
        <color theme="1"/>
        <rFont val="Arial Narrow"/>
        <family val="2"/>
      </rPr>
      <t xml:space="preserve"> Reportó revisión de los informe de los meses de enero y febrero de 2018 con remisión de observaciones al Consorcio, quedando pendiente la revisión del mes de marzo. Se reportó un cumplimiento del 16,67%
</t>
    </r>
    <r>
      <rPr>
        <b/>
        <sz val="12"/>
        <color theme="1"/>
        <rFont val="Arial Narrow"/>
        <family val="2"/>
      </rPr>
      <t>Segundo Trimestre</t>
    </r>
    <r>
      <rPr>
        <sz val="12"/>
        <color theme="1"/>
        <rFont val="Arial Narrow"/>
        <family val="2"/>
      </rPr>
      <t xml:space="preserve">: Se revisaron los informes de marzo, abril  y mayo con remisión de observaciones al Consorcio. Se reportó un cumplimiento del 25%   
</t>
    </r>
    <r>
      <rPr>
        <b/>
        <sz val="12"/>
        <color theme="1"/>
        <rFont val="Arial Narrow"/>
        <family val="2"/>
      </rPr>
      <t>Tercer Trimestre:</t>
    </r>
    <r>
      <rPr>
        <sz val="12"/>
        <color theme="1"/>
        <rFont val="Arial Narrow"/>
        <family val="2"/>
      </rPr>
      <t xml:space="preserve"> Se revisaron los informes junio, julio y agosto con remisión de observaciones al Consorcio. Se reportó un cumplimiento del 25%  
La oficina de Control Interno realizó la verificación de la información reportada por la Subdirección de Suministro de Servicios en la carpeta compartida, donde se revisaron doce (12) informes correspondientes a los meses de diciembre de 2017 y enero a noviembre de 2018, quedando pendiente la revisión del mes de diciembre de 2018, toda vez, que contractualmente quedó establecido el envío dentro de los 20 primeros días calendario del mes siguiente a  la ejecución de los recursos, los documentos necesarios para la legalización contable de conformidad con lo que se establezca en el manual operativo. Por lo anterior, se contó como revisado y cumplida la meta con el informe de diciembre de 2017, cuya revisión se llevó a cabo en el mes de febrero de 2018. A continuación se detallan la validación de la información recibida.
i
i
i
i
i
i
i
i
i
</t>
    </r>
  </si>
  <si>
    <t xml:space="preserve">De los 152 contratos propuestos en el Plan Anual de Adquisiciones para atender los asuntos a cargo de la  Dirección de Infraestructura, se estructuraron y aprobaron 112 estudios previos, que terminaron en la suscripción de igual número de contratos, entre los que se incluyen 78 contratos de prestación de servicios profesionales para apoyar la gestión y 34 para atender la infraestructura penitenciaria y carcelaria, incluidas interventorías, consultorías.
La meta se cumplió en setenta y tres punto sesenta y ocho por ciento (73.68%), que resulta de multiplicar  ciento ocho (112) estudios previos aprobados por  cien (100), dividido en ciento cincuenta y dos (152) contratos proyectados en el PAA.
</t>
  </si>
  <si>
    <t>DIRECCIÓN DE INFRAESTRUCTURA</t>
  </si>
  <si>
    <t xml:space="preserve">Los cupos entregados en el año 2018, en el Establecimiento de Ibagué - (576 nuevos cupos), corresponden al contrato 403 de 2014. Sin embargo, y en consideración a que la ejecución del mencionado contrato se prolongó hasta la vigencia 2018, sin que dichos cupos hayan sido tenidos en cuenta en vigencias anteriores, se contarán como entregados al Sistema Penitenciarios en la vigencia 2018.  En la vigencia 2018, la entidad suscribió contratos de consultoría e interventoría para la generación de nuevos cupos penitenciarios y carcelarios en los proyectos de Riohacha - Guajira, Yarumal - Antioquia y Silvia - Cauca. 
En consecuencia, la meta se cumplió en un tienta y ocho punto cuatro por ciento (38.4%), que resulta de multiplicar quinientos setenta y seis (576) cupos entregados por  cien (100), dividido mil quinientos (1.500) cupos propuestos para la vigencia.
</t>
  </si>
  <si>
    <r>
      <rPr>
        <b/>
        <sz val="11"/>
        <color theme="1"/>
        <rFont val="Arial"/>
        <family val="2"/>
      </rPr>
      <t xml:space="preserve">1. </t>
    </r>
    <r>
      <rPr>
        <sz val="11"/>
        <color theme="1"/>
        <rFont val="Arial"/>
        <family val="2"/>
      </rPr>
      <t xml:space="preserve">Establecer metas  para la Subdirección Financiera  que estén en concordancia  con la misionalidad del área  relacionadas  con la gestión financiera   e incluir acciones de seguimiento y  definir  indicadores de medición de cumplimiento de objetivos de impacto  que tengan relación  con el apoyo  de la misión Institucional y que guarden coherencia  con los definidos en el Plan de Acción Institucional.
</t>
    </r>
    <r>
      <rPr>
        <b/>
        <sz val="11"/>
        <color theme="1"/>
        <rFont val="Arial"/>
        <family val="2"/>
      </rPr>
      <t>2</t>
    </r>
    <r>
      <rPr>
        <sz val="11"/>
        <color theme="1"/>
        <rFont val="Arial"/>
        <family val="2"/>
      </rPr>
      <t xml:space="preserve">.Implementar mecanismos que permitan la participación de todos los funcionarios de  la Subdirección en el cumplimiento de metas y objetivos Institucionales.
</t>
    </r>
    <r>
      <rPr>
        <b/>
        <sz val="11"/>
        <color theme="1"/>
        <rFont val="Arial"/>
        <family val="2"/>
      </rPr>
      <t>3</t>
    </r>
    <r>
      <rPr>
        <sz val="11"/>
        <color theme="1"/>
        <rFont val="Arial"/>
        <family val="2"/>
      </rPr>
      <t xml:space="preserve">.Establecer acciones  tendientes a cumplir con el  proceso de implementación  las normas de información contable para el sector público (NICSP) de conformidad con los lineamientos y cronograma de la Contaduría General de la República. relacionadas con la socialización de las políticas contables  bajo el nuevo marco normativo aprobadas por la Alta Dirección.  
</t>
    </r>
    <r>
      <rPr>
        <b/>
        <sz val="11"/>
        <color theme="1"/>
        <rFont val="Arial"/>
        <family val="2"/>
      </rPr>
      <t>4.</t>
    </r>
    <r>
      <rPr>
        <sz val="11"/>
        <color theme="1"/>
        <rFont val="Arial"/>
        <family val="2"/>
      </rPr>
      <t xml:space="preserve"> Articular las metas que sean definidas en el Plan de Acción de la vigencia 2019 con las acciones de mejora establecidas en respuesta a los hallazgos identificados en los informes de la Contraloría General de la República y que fueron suscritas en el Plan de Mejoramiento Institucional.
</t>
    </r>
    <r>
      <rPr>
        <b/>
        <sz val="11"/>
        <color theme="1"/>
        <rFont val="Arial"/>
        <family val="2"/>
      </rPr>
      <t xml:space="preserve">5. </t>
    </r>
    <r>
      <rPr>
        <sz val="11"/>
        <color theme="1"/>
        <rFont val="Arial"/>
        <family val="2"/>
      </rPr>
      <t>Dejar evidencia  documental de los procesos de validación efectuados   a los procedimientos  y formatos en los cuales se</t>
    </r>
    <r>
      <rPr>
        <b/>
        <sz val="11"/>
        <color theme="1"/>
        <rFont val="Arial"/>
        <family val="2"/>
      </rPr>
      <t xml:space="preserve"> </t>
    </r>
    <r>
      <rPr>
        <sz val="11"/>
        <color theme="1"/>
        <rFont val="Arial"/>
        <family val="2"/>
      </rPr>
      <t xml:space="preserve"> evidencie  el  registró de  la firma del funcionario que  realizo la validación, las observaciones relacionadas  de las necesidades  de actualización o modificación de un procedimiento a formato,  la fecha de validación y la firma de responsable del área  en aceptación del proceso realizado.
</t>
    </r>
    <r>
      <rPr>
        <b/>
        <sz val="11"/>
        <color theme="1"/>
        <rFont val="Arial"/>
        <family val="2"/>
      </rPr>
      <t>6.</t>
    </r>
    <r>
      <rPr>
        <sz val="11"/>
        <color theme="1"/>
        <rFont val="Arial"/>
        <family val="2"/>
      </rPr>
      <t xml:space="preserve"> Buscar mecanismos que permitan fortalecer los conocimientos  en Normas Internacionales de Contabilidad Publica- NICSP y trasmitir  la información a los funcionarios de la Unidad , con el fin  de dar cumplimiento a  la implementación y aplicación del nuevo marco normativo. 
</t>
    </r>
  </si>
  <si>
    <t xml:space="preserve">SUBDIRECCIÓN FINANCIERA </t>
  </si>
  <si>
    <t xml:space="preserve">Resultado : 8 Procedimientos y 29 formatos actualizados 
Reporte  Avance según Seguimiento a  Plan de Acción Vigencia 2018
Primer  Trimestre:  No se tenían definidas metas  a cargo de la Subdirección Financiera.
Segundo Trimestre: Según reporte  de Plan de Acción Institucional,  "Se  realizaron actas en las cuales se da el compromiso de la verificación de la actualización de los procedimientos y formatos de cada grupo de la subdirección financiera". 
Según Seguimiento realizado por la OAPLA: "No hay avance frente al resultado esperado de 37 documentos actualizados, por lo tanto el avance es del 0%".
Mediante Acta 001 de fecha Abril 9 de 2018, suscrita por los funcionarios del Grupo de tesorería se comprometieron Eliminar Formatos (A1-S4-FO-15,A1-S4-FO-17,A1-S4-FO-12,A1-S4-FO-23), Modificar (A1-S4-FO-27, A1-S4-FO-22) y Crear Impuestos declaración de ICA y Alimentación. Compromisos de funcionarios revisar formatos  y definir su utilización o eliminación.
Mediante correo electrónico de fecha 13 abril de 2018 , se solicita actualizar formato A1-S4-F0-25 documento sin firma.
Según formato solicitud de creación , actualización o eliminación de documentos  con fecha 07/05/2018, el cual no se encuentra firmado se  solicito eliminación  del formato A1-S4-FO-27, por no contar con las necesidades requeridas por el área de contabilidad.
Tercer Trimestre: Según reporte  de Plan de Acción Institucional, "El 17 de agosto, el Grupo de Presupuesto remitió el documento procedimiento de Gestión Presupuestal ajustado de acuerdo con a observaciones de la OAPLA a la espera de su publicación. Así mismo, se realizó la actualización y se tramitó la publicación en el SIGI de los formatos Solicitud de CDP y Solicitud de modificación presupuestal CDP y RPC. En el Grupo de Tesorería se eliminaron 2 formatos y está en proceso de actualización 4 formatos y con relación a la actualización de procedimiento está en trámite de revisión (trámite de cuentas por pagar")
"El Grupo de Contabilidad se encuentra en proceso de actualización el procedimiento Impuestos, con relación a los formatos del grupo ya fueron revisados y ninguno se va a actualizar" el avance es del 12%.
Según Seguimiento realizado por la OAPLA: "No hay avance frente al resultado esperado de 37 documentos actualizados, por lo tanto el avance es del 0%". 
Según acta N. 2 de fecha julio 18 de 2018, suscrita por los funcionarios del  Grupo de Tesorería  se informa sobre la eliminación de los formatos (A1-S4-FO-15,Resgistro Ordenes de pago  y  A1-S4-FO-17  Revisión cuentas para tramite de pago. En verificación en SIGI se evidencia la eliminación de los mismos, no se adjunto soporte de solicitud de eliminación de estos formatos , adicionalmente se eliminó el  A1-S4-FO-27, según solicitud de actualización  de fecha mayo 7 de 2018 suscrita por funcionario del Grupo de tesorería,  el cual se encuentra sin la firma  de quien realiza la solicitud. pendientes de   eliminar los formatos A1-S4-FO-12,Kardex Contratos de Alimentación y A1-S4-FO-23 Control Manejo de Anticipos de Contrato de Obra  y de  modificar  A1-S4-FO-22. 
Según  información de la OAPLA  mediante correo de julio 13 de 2018, se  actualizaron  adicionalmente los formatos A1-S4-FO-01 Solicitud de Certificado de Disponibilidad Presupuestal CDP  ultima fecha de  actualización se registra 14-01-2019 V.8 y  A1-S4-FO-20 Solicitud de Modificación de Certificado de Disponibilidad Presupuestal, ultima fecha de actualización  15/01/2019 V:5, de los cuales  no se evidencia documento de solicitud  de actualización.
Mediante solicitud de actualización de fecha  5/07/2018, se solicito modificar  el formato A1-S4-FO-25 suscrita por funcionario del Grupo de tesorería,  el cual se encuentra sin la firma  de quien realiza la solicitud, fecha de actualización según SIGI 09/11/2018 V.10. 
Cuarto Trimestre:  Según reporte  de Plan de Acción Institucional, no se evidencia registro de seguimiento en plan de acción el 4 trimestre 
Según  acta  sin numero con fecha 30 de noviembre de 2018 suscrita por los Coordinadores de los grupos de Contabilidad, Presupuesto y Tesorería, se reporta que fue revisado cada procedimiento y que una vez revisados  se concluyó  que  los procedimientos que se relacionan a continuación,  no requieren de actualización A1-S4-PR-01  Programación, Ejecución y Control PAC,  A1-S4-PR-03 Gestión de Tesorería,  A1-S4-PR-04 Tramite de Cuentas por Pagar,  A1-S4-PR-05 Tramite Obligaciones Presupuestales, A1-S4-PR-06 Conciliación Bancaria y el  A1-S4-PR-07 Constitución Rezago Presupuestal.
Los procedimientos   A1-S4-PR-08- Pago de Impuestos y   A1-S4-PR-02 Gestión de Presupuesto, fueron revisados y actualizados pendientes de publicar  por la Oficina  de Planeación .En validación efectuada a la publicación de procedimientos en SIGI se observó que al cierre de la vigencia 2018, no se encuentra publicada la actualización de los mismos. Según memorando  I-2018-000217 de enero 11 de 2019, suscrito por  la Dirección Administrativa y Financiera, "el formato  A1-S4-PR-02 Gestión de Presupuesto, se encuentran en revisión  los temas de puntos de control para firma y posterior publicación."
Según publicación en SIGI   para  la Gestión Financiera se tienen publicados  8 procedimientos a saber A1-S4-PR-01  Programación, Ejecución y Control PAC, ultima actualización realizada 07/07/2016; A1-S4-PR-02 Gestión de Presupuesto, ultima actualización realizada 02/11/2016;  A1-S4-PR-03 Gestión de Tesorería, ,ultima actualización realizada 24/10/2017,  A1-S4-PR-04Tramite de Cuentas por Pagar, ultima actualización realizada 16/01/2018,  A1-S4-PR-05 Tramite Obligaciones Presupuestales ultima actualización realizada  28/06/2017, A1-S4-PR-06 Conciliación Bancaria ultima actualización realizada  28/06/2017,  A1-S4-PR-07 Constitución Rezago Presupuestal  ultima actualización realizada  02/11/2016 y   A1-S4-PR-08- Pago de Impuestos ultima actualización realizada  10/11/2016.
Dentro de la Evaluación  realizada por la Subdirección Financiera se definió como compromiso  la creación de 2 procedimientos  adicionales  relacionados  con Impuestos declaración de ICA y Alimentación,  de los cuales  se creo el de impuestos  de ICA como adición en la actualización del procedimiento A1-S4-PR-08- Pago de Impuestos el cual fue actualizado en 11/07/2018 y reportado a planeación para su modificación y publicación el 10/12/2018, el cual se encuentra pendiente la publicación por parte de OAPLA.  adicionalmente la Subdirección Financiera considero  que el procedimiento de Tramite de Cuentas Por Pagar no requiere actualización  pese a que  en la Auditoria realizada al proceso durante la vigencia 2018, por la Oficina de Control Interno se  recomendó actualizar el procedimiento.
Con respecto a la información suministrada  el avance a  los procedimientos  es del 60%  sustentada en un total de 10 procedimientos de los cuales solo se encuentran 5 actualizados según SIGI,  el  A1-S4-PR-08- Pago de Impuestos incluido ICA se encuentra actualizado pendiente de publicación, 2 por actualizar y publicar   el  A1-S4-PR-02 Gestión de Presupuesto y A1-S4-PR-04 Tramite de Cuentas por Pagar   por crear 1.  Alimentación. lo que se resume en un total de  4 procedimientos pendientes de actualización y de publicación. .
Con respecto a los formatos una vez realizada la validación por la Subdirección Financiera quedaron un total de 34 formatos, de los cuales  se actualizaron 20 se eliminaron  4, se crearon 5 quedando pendiente por 5 formatos 2 pendientes de eliminar correspondientes a  los formatos  A1-S4-FO-12 Kardex Contratos de Alimentación y  A1-S4-FO-23 Control Manejo de Anticipos de Contrato de Obra  y 3 que no fueron actualizados en la vigencia 2018 correspondientes a os formatos  A1-S4-FO-01 solicitud del CDP certificado de disponibilidad presupuestal, A1-S4-FO-20  Solicitud de Modificación de Certificado de Disponibilidad Presupuestal "CDP" y/o Registro Presupuestal "RPC "y  A1-S4-FO-20  Solicitud de Modificación de Certificado de Disponibilidad Presupuestal "CDP" y/o Registro Presupuestal "RPC". Para un cumplimiento del 85% con respecto a los 34 formatos elaborados  al cierre de la vigencia 2018. En promedio el cumplimiento por esta meta para la vigencia 2018 es del  73%
No se evidencia prueba documental de la validación realizada a cada uno de los procedimientos, el cual permita identificar   el  registró de  la firma del funcionario que  realizo la validación, las observaciones relacionadas  de las necesidades  de actualización o modificación,  la fecha de validación y la firma de responsable del área  en aceptación del proceso realizado.
</t>
  </si>
  <si>
    <t>Socializar en el tema de políticas contables dentro de la implementación de las Normas Internacionales de Información Financiera NICPS, a los funcionarios
de la Subdirección Financiera (27) y al equipo Directivo de la entidad (13)</t>
  </si>
  <si>
    <t>Realizar socialización de las políticas contables dentro de la
implementación de las Normas Internacionales de Información
Financiera NICPS, a 40 Funcionarios</t>
  </si>
  <si>
    <r>
      <rPr>
        <b/>
        <u/>
        <sz val="12"/>
        <color theme="1"/>
        <rFont val="Arial Narrow"/>
        <family val="2"/>
      </rPr>
      <t>Resultado :  40 Funcionarios socializados en políticas contables - Normas Internacionales de Información Financiera NICPS</t>
    </r>
    <r>
      <rPr>
        <b/>
        <sz val="12"/>
        <color theme="1"/>
        <rFont val="Arial Narrow"/>
        <family val="2"/>
      </rPr>
      <t xml:space="preserve">
Reporte  Avance según Seguimiento a  Plan de Acción Vigencia 2018</t>
    </r>
    <r>
      <rPr>
        <sz val="12"/>
        <color theme="1"/>
        <rFont val="Arial Narrow"/>
        <family val="2"/>
      </rPr>
      <t xml:space="preserve">
</t>
    </r>
    <r>
      <rPr>
        <b/>
        <sz val="12"/>
        <color theme="1"/>
        <rFont val="Arial Narrow"/>
        <family val="2"/>
      </rPr>
      <t>Primer  Trimestre:</t>
    </r>
    <r>
      <rPr>
        <sz val="12"/>
        <color theme="1"/>
        <rFont val="Arial Narrow"/>
        <family val="2"/>
      </rPr>
      <t xml:space="preserve">  No se tenían definidas metas  a cargo de la Subdirección Financiera.
</t>
    </r>
    <r>
      <rPr>
        <b/>
        <sz val="12"/>
        <color theme="1"/>
        <rFont val="Arial Narrow"/>
        <family val="2"/>
      </rPr>
      <t>Segundo Trimestre:</t>
    </r>
    <r>
      <rPr>
        <sz val="12"/>
        <color theme="1"/>
        <rFont val="Arial Narrow"/>
        <family val="2"/>
      </rPr>
      <t xml:space="preserve"> Según Informe de Plan de Acción Institucional, " El Grupo de Contabilidad se reunió, para efectuar la implementación de las NIICSP, elaborando un plan de trabajo para la socialización de las mismos. Se realizaron capacitaciones para 6 funcionarios de la Subdirección financiera",  es de anotar que  en el Informe de Plan de Acción la meta  reportada "</t>
    </r>
    <r>
      <rPr>
        <i/>
        <sz val="12"/>
        <color theme="1"/>
        <rFont val="Arial Narrow"/>
        <family val="2"/>
      </rPr>
      <t>Meta: Revisar, actualizar y ajustar todos los documentos de la Sub dirección Financiera""</t>
    </r>
    <r>
      <rPr>
        <sz val="12"/>
        <color theme="1"/>
        <rFont val="Arial Narrow"/>
        <family val="2"/>
      </rPr>
      <t xml:space="preserve"> no corresponde con el indicador "</t>
    </r>
    <r>
      <rPr>
        <i/>
        <sz val="12"/>
        <color theme="1"/>
        <rFont val="Arial Narrow"/>
        <family val="2"/>
      </rPr>
      <t>Indicador: Total funcionarios socializados/ Total funcionarios a socializar"</t>
    </r>
    <r>
      <rPr>
        <sz val="12"/>
        <color theme="1"/>
        <rFont val="Arial Narrow"/>
        <family val="2"/>
      </rPr>
      <t xml:space="preserve"> ni con el avance.
Según Seguimiento realizado por la OAPLA: El avance real se mide con base en la meta propuesta de 40 funcionarios socializados. </t>
    </r>
    <r>
      <rPr>
        <b/>
        <sz val="12"/>
        <color theme="1"/>
        <rFont val="Arial Narrow"/>
        <family val="2"/>
      </rPr>
      <t xml:space="preserve"> 6/40 = 15%</t>
    </r>
    <r>
      <rPr>
        <sz val="12"/>
        <color theme="1"/>
        <rFont val="Arial Narrow"/>
        <family val="2"/>
      </rPr>
      <t xml:space="preserve">
</t>
    </r>
    <r>
      <rPr>
        <b/>
        <sz val="12"/>
        <color theme="1"/>
        <rFont val="Arial Narrow"/>
        <family val="2"/>
      </rPr>
      <t>Tercer Trimestre:</t>
    </r>
    <r>
      <rPr>
        <sz val="12"/>
        <color theme="1"/>
        <rFont val="Arial Narrow"/>
        <family val="2"/>
      </rPr>
      <t xml:space="preserve"> El Grupo de Contabilidad se reunió, para efectuar la implementación de las NIICSP, elaborando un plan de trabajo para la socialización de las mismos, se socializaron 13 servidores públicos 33%  Directivos. </t>
    </r>
    <r>
      <rPr>
        <b/>
        <sz val="12"/>
        <color theme="1"/>
        <rFont val="Arial Narrow"/>
        <family val="2"/>
      </rPr>
      <t>19/40 = 48% acumulado .</t>
    </r>
    <r>
      <rPr>
        <sz val="12"/>
        <color theme="1"/>
        <rFont val="Arial Narrow"/>
        <family val="2"/>
      </rPr>
      <t xml:space="preserve">
Según Seguimiento realizado por la OAPLA: El acumulado para la fecha es de 19 funcionarios socializados.
Según acta N. 1904 de fecha agosto 1 de 2018, se realizó " </t>
    </r>
    <r>
      <rPr>
        <i/>
        <sz val="12"/>
        <color theme="1"/>
        <rFont val="Arial Narrow"/>
        <family val="2"/>
      </rPr>
      <t>comité de sostenibilidad contable con el objeto de revisar  las acciones realizadas  referente a las NICSP y las políticas contables de la entidad"  s</t>
    </r>
    <r>
      <rPr>
        <sz val="12"/>
        <color theme="1"/>
        <rFont val="Arial Narrow"/>
        <family val="2"/>
      </rPr>
      <t xml:space="preserve">e dieron a conocer a un total de 17 funcionarios las acciones realizadas para la implementación de las NICSP y del  Nuevo marco Normativo ( Diagnostico, capacitaciones, tareas realizadas en los estados Financieros , se presentan  el modelo de las  políticas contables  pendientes de modificación por cada dependencia y de autorización por parte de la Dirección, Estado de Situación Financiera de Apertura ESFA y presentación de los estados Financieros con corte a marzo 30 y junio 30 de 2018 , lo anterior en relación con el  nuevo marco  normativo. Compromisos de la Reunión  trabajar las políticas contables en el mes de agosto de 2018 y presentación de Estados Financieros  a la DIRGEN para aprobación y firma.  En el acta se registra hora de inicio y no se reporta hora de finalización
</t>
    </r>
    <r>
      <rPr>
        <b/>
        <sz val="12"/>
        <color theme="1"/>
        <rFont val="Arial Narrow"/>
        <family val="2"/>
      </rPr>
      <t xml:space="preserve">Cuarto Trimestre:
</t>
    </r>
    <r>
      <rPr>
        <sz val="12"/>
        <color theme="1"/>
        <rFont val="Arial Narrow"/>
        <family val="2"/>
      </rPr>
      <t>Mediante</t>
    </r>
    <r>
      <rPr>
        <b/>
        <sz val="12"/>
        <color theme="1"/>
        <rFont val="Arial Narrow"/>
        <family val="2"/>
      </rPr>
      <t xml:space="preserve"> </t>
    </r>
    <r>
      <rPr>
        <sz val="12"/>
        <color theme="1"/>
        <rFont val="Arial Narrow"/>
        <family val="2"/>
      </rPr>
      <t xml:space="preserve">acta sin numero de fecha diciembre 5 de 2018 suscrita por funcionarios  del grupo Contabilidad y </t>
    </r>
    <r>
      <rPr>
        <b/>
        <sz val="12"/>
        <color theme="1"/>
        <rFont val="Arial Narrow"/>
        <family val="2"/>
      </rPr>
      <t>Jefe de Oficina Asesora jurídica</t>
    </r>
    <r>
      <rPr>
        <sz val="12"/>
        <color theme="1"/>
        <rFont val="Arial Narrow"/>
        <family val="2"/>
      </rPr>
      <t xml:space="preserve">  mediante la cual se socializa el proyecto de política contable de provisiones,  pasivos y activos contingentes en la cual el compromiso es revisar y determinar la política definitiva. En el acta se registra hora de inicio pero no se reporta hora de finalización
Mediante Acta sin numero de fecha diciembre 31 de 2018 suscrita por 11 funcionarios  de las siguientes áreas: Grupo Contable( 4 funcionarios), Grupo de Tesorería(3 funcionarios)  y de OTEC  (4 funcionarios) se trataron temas  de diagnostico de NICSP relacionadas con propiedad Planta y Equipo y deterio de los activos; de la cual se adquirieron  los compromisos de verificar el inventario de tecnología con el contable. En el acta  no se registra hora de inicio ni  se registra hora de finalización.
Mediante acta sin numero de fecha diciembre 3 de 2018 se solicita a la oficina de tecnología  realizar el inventario  de intangibles, se adquirió el compromiso de enviar  por parte de contabilidad el formato y la información requerida de los intangibles. En el acta se registra hora de inicio y no se reporta hora de finalización
</t>
    </r>
    <r>
      <rPr>
        <sz val="12"/>
        <rFont val="Arial Narrow"/>
        <family val="2"/>
      </rPr>
      <t xml:space="preserve">Es de anotar que las actas no registran numero, hora de finalización de la reunión, lo que no permite determinar los tiempos  destinados a las capacitaciones. </t>
    </r>
    <r>
      <rPr>
        <sz val="12"/>
        <color theme="1"/>
        <rFont val="Arial Narrow"/>
        <family val="2"/>
      </rPr>
      <t xml:space="preserve">
En el mes de agosto de 2018 se presentó  el  borrador de las políticas contables  a los directivos  las cuales se encuentran pendientes de actualizar  por cada dependencia responsable del proceso.
En el mes de diciembre  se socializó el proyecto de política contable, de provisiones pasivos y activos contingentes a un funcionario del área de Oficina de </t>
    </r>
    <r>
      <rPr>
        <sz val="12"/>
        <color theme="1"/>
        <rFont val="Arial Narrow"/>
        <family val="2"/>
      </rPr>
      <t xml:space="preserve">
Según validación efectuada  al cumplimiento de la meta se determina que al cierre de la vigencia 2018, no se tienen definidas las políticas contables por tanto no se cumple el indicador con respecto a la socialización de las mismas para los 40 funcionarios, esta se mide en función de capacitación en el tema de NICSP  en un 50%  la cual se realizo para  30 funcionarios solo en temas básicos del marco normativo dado que no se cuenta con la experiencia en el tema  especifico  del nuevo marco normativo, el  avance con respecto al numero de personas que han recibido  inducción en tema NICSP es del </t>
    </r>
    <r>
      <rPr>
        <b/>
        <sz val="12"/>
        <color theme="1"/>
        <rFont val="Arial Narrow"/>
        <family val="2"/>
      </rPr>
      <t xml:space="preserve">75; </t>
    </r>
    <r>
      <rPr>
        <sz val="12"/>
        <color theme="1"/>
        <rFont val="Arial Narrow"/>
        <family val="2"/>
      </rPr>
      <t xml:space="preserve"> el</t>
    </r>
    <r>
      <rPr>
        <b/>
        <sz val="12"/>
        <color theme="1"/>
        <rFont val="Arial Narrow"/>
        <family val="2"/>
      </rPr>
      <t xml:space="preserve"> </t>
    </r>
    <r>
      <rPr>
        <sz val="12"/>
        <color theme="1"/>
        <rFont val="Arial Narrow"/>
        <family val="2"/>
      </rPr>
      <t>otro 50% se mide  con respecto a  socialización de las políticas contables las cuales al cierre de la vigencia no se encuentran implementadas, según soportes presentados se evidenció que se  socializó solo para 1 funcionario Jefe de Oficina Asesora juridica;con respecto a lo anterior se establece que el cumplimiento es esta meta  en promedio es del</t>
    </r>
    <r>
      <rPr>
        <b/>
        <sz val="12"/>
        <color theme="1"/>
        <rFont val="Arial Narrow"/>
        <family val="2"/>
      </rPr>
      <t xml:space="preserve"> 50%</t>
    </r>
    <r>
      <rPr>
        <sz val="12"/>
        <color theme="1"/>
        <rFont val="Arial Narrow"/>
        <family val="2"/>
      </rPr>
      <t xml:space="preserve"> sustentada en la capacitación  básica relacionada  en marco normativo de las NICSP y en revisión de política contable con un funcionario del área de Jurídica. El</t>
    </r>
    <r>
      <rPr>
        <b/>
        <sz val="12"/>
        <color theme="1"/>
        <rFont val="Arial Narrow"/>
        <family val="2"/>
      </rPr>
      <t xml:space="preserve"> 50%</t>
    </r>
    <r>
      <rPr>
        <sz val="12"/>
        <color theme="1"/>
        <rFont val="Arial Narrow"/>
        <family val="2"/>
      </rPr>
      <t xml:space="preserve">  restante  de no cumplimiento se sustenta en la validación de los borradores de las políticas contables, con las áreas responsables del proceso, la emisión del documento definitivo firmado por la Alta Dirección y socialización a los funcionarios y capacitación en NICSP.</t>
    </r>
  </si>
  <si>
    <r>
      <t xml:space="preserve">Reporte Avance según  Plan de Acción
</t>
    </r>
    <r>
      <rPr>
        <sz val="12"/>
        <color theme="1"/>
        <rFont val="Arial Narrow"/>
        <family val="2"/>
      </rPr>
      <t>El indicador mide la eficacia de los seguimientos realizados por la SUBAER. El resultado del indicador se sustenta en la información reportada en la</t>
    </r>
    <r>
      <rPr>
        <b/>
        <sz val="12"/>
        <color theme="1"/>
        <rFont val="Arial Narrow"/>
        <family val="2"/>
      </rPr>
      <t xml:space="preserve"> "Matriz de Seguimiento a Requerimientos Dependencias Misionales Plan de Acción SUBAER Tercer Trimestre 2018" </t>
    </r>
    <r>
      <rPr>
        <sz val="12"/>
        <color theme="1"/>
        <rFont val="Arial Narrow"/>
        <family val="2"/>
      </rPr>
      <t>y en el formato</t>
    </r>
    <r>
      <rPr>
        <b/>
        <sz val="12"/>
        <color theme="1"/>
        <rFont val="Arial Narrow"/>
        <family val="2"/>
      </rPr>
      <t xml:space="preserve"> "M4-S2-FO-20".
</t>
    </r>
    <r>
      <rPr>
        <sz val="12"/>
        <color theme="1"/>
        <rFont val="Arial Narrow"/>
        <family val="2"/>
      </rPr>
      <t xml:space="preserve">Para los dos primeros trimestres de la vigencia 2018, no se reportan avances ya que la  SUBAER fue incluida en el Plan de Acción Institucional únicamente a partir del segundo trimestre de 2018.
Validada la información reportada por la Subdirección de Atención a Establecimientos, en relación con las actividades desarrolladas durante la vigencia 2018, se establece el avance de cumplimiento del Plan de Acción.
Para la Vigencia 2018 </t>
    </r>
    <r>
      <rPr>
        <b/>
        <sz val="12"/>
        <color theme="1"/>
        <rFont val="Arial Narrow"/>
        <family val="2"/>
      </rPr>
      <t xml:space="preserve"> </t>
    </r>
    <r>
      <rPr>
        <sz val="12"/>
        <color theme="1"/>
        <rFont val="Arial Narrow"/>
        <family val="2"/>
      </rPr>
      <t xml:space="preserve">se evidencia que la SUBAER  recibe un total de 136 requerimientos de diferentes Establecimientos Penitenciarios y Carcelarios, discriminados así: Salud: 37, Infraestructura: 53, Suministro de Bienes: 25  y Suministro de Alimentación: 21. La totalidad de dichos requerimientos fueron tramitados ante las correspondientes áreas Misionales. 
La consolidación semanal de los requerimientos recibidos en temas Salud y Alimentación se realiza en el formato M4-S2-FO-20, documento en el cual se describe la novedad pero no siempre se registra la fecha en la cual se presenta; no  se precisa la  fecha en la cual se da traslado al área misional, ni tampoco información que evidencie seguimiento realizado.
Una vez validada la información,  se observó que del total  de novedades reportadas según  Matriz de Seguimiento a Requerimientos Dependencias Misionales Plan de Acción SUBAER" y  en el  formato  M4-S2-FO-20" (Reporte de Novedades) aportados para  tercer y cuarto trimestre de la vigencia 2018,  no se consigna información que evidencie un seguimiento real y efectivo que permita  determinar  las acciones adelantadas frente a ciento uno (101) , es decir el  74% de las novedades reportadas  y  el seguimiento a las mismas. 
Por lo anterior se establece que el avance de cumplimiento durante la vigencia 2018, es del </t>
    </r>
    <r>
      <rPr>
        <b/>
        <sz val="12"/>
        <color theme="1"/>
        <rFont val="Arial Narrow"/>
        <family val="2"/>
      </rPr>
      <t>50%</t>
    </r>
    <r>
      <rPr>
        <sz val="12"/>
        <color theme="1"/>
        <rFont val="Arial Narrow"/>
        <family val="2"/>
      </rPr>
      <t xml:space="preserve"> sustentado en que de acuerdo al indicador el total de requerimientos recibidos  por la SUBAER es de  136,  en su totalidad tramitados a las áreas misionales pero en ninguno se reporta  documentación soporte que permita determinar el seguimiento realizado  por tanto  se tiene en cuenta para el avance el tramite realizado o gestionado con las dependencias  correspondientes.  </t>
    </r>
  </si>
  <si>
    <r>
      <t xml:space="preserve">Considerando que únicamente hasta el Segundo Trimestre de la Vigencia 2018, la Subdirección de Atención a Establecimientos fue incluida en el Plan de Acción Institucional, se allega cronograma de trabajo de dicha Subdirección para Tercer y Cuarto Trimestre 2018, en el cual se evidencia actividad a realizar, responsable, fechas de inicio y finalización.
Se evidencia que los líderes regionales remiten a la SUBAER la información recibida de los diferentes establecimientos y ERON.
La SUBAER ha designado un funcionario responsable como enlace con Infraestructura y las Subdirecciones de Suministro de Bienes y Servicios para el trámite y gestión de requerimientos y novedades reportadas.
Teniendo en cuenta que el cronograma  de trabajo reportado por la SUBAER no incluye actividades de seguimiento establecidas en el plan de acción,  el avance de cumplimiento se establece en un </t>
    </r>
    <r>
      <rPr>
        <b/>
        <sz val="12"/>
        <color theme="1"/>
        <rFont val="Arial Narrow"/>
        <family val="2"/>
      </rPr>
      <t>50%</t>
    </r>
    <r>
      <rPr>
        <sz val="12"/>
        <color theme="1"/>
        <rFont val="Arial Narrow"/>
        <family val="2"/>
      </rPr>
      <t xml:space="preserve"> sustentado en el cumplimiento de las actividades de gestión programadas, sin tener en cuenta el seguimiento para la vigencia 2018. </t>
    </r>
  </si>
  <si>
    <r>
      <t xml:space="preserve">CONCLUSIONES DE LA EVALUACIÓN
</t>
    </r>
    <r>
      <rPr>
        <b/>
        <sz val="12"/>
        <color theme="1"/>
        <rFont val="Arial Narrow"/>
        <family val="2"/>
      </rPr>
      <t>Objetivo estratégico</t>
    </r>
    <r>
      <rPr>
        <sz val="12"/>
        <color theme="1"/>
        <rFont val="Arial Narrow"/>
        <family val="2"/>
      </rPr>
      <t xml:space="preserve">
Generar confianza y reconocimiento por parte de los diferentes grupos de interés para asegurar el posicionamiento de la Entidad
Para este objetivo se definieron 2 metas :
</t>
    </r>
    <r>
      <rPr>
        <b/>
        <sz val="12"/>
        <color theme="1"/>
        <rFont val="Arial Narrow"/>
        <family val="2"/>
      </rPr>
      <t>Meta 1 : "Seguimiento a la totalidad de los requerimientos allegados a la SUBAER</t>
    </r>
    <r>
      <rPr>
        <sz val="12"/>
        <color theme="1"/>
        <rFont val="Arial Narrow"/>
        <family val="2"/>
      </rPr>
      <t xml:space="preserve">"  El avance de cumplimiento durante la vigencia 2018, es del </t>
    </r>
    <r>
      <rPr>
        <b/>
        <sz val="12"/>
        <color theme="1"/>
        <rFont val="Arial Narrow"/>
        <family val="2"/>
      </rPr>
      <t>50%</t>
    </r>
    <r>
      <rPr>
        <sz val="12"/>
        <color theme="1"/>
        <rFont val="Arial Narrow"/>
        <family val="2"/>
      </rPr>
      <t xml:space="preserve">,  sustentado en que  de 136 requerimientos, ninguno reporta  documentación soporte que permita determinar el seguimiento realizado  por tanto  se tiene en cuenta para el avance el tramite realizado o gestionado con las dependencias  correspondientes.
</t>
    </r>
    <r>
      <rPr>
        <b/>
        <sz val="12"/>
        <color theme="1"/>
        <rFont val="Arial Narrow"/>
        <family val="2"/>
      </rPr>
      <t xml:space="preserve">Meta 1 :Dar cumplimiento al cronograma de actividades establecido por la SUBAER  </t>
    </r>
    <r>
      <rPr>
        <sz val="12"/>
        <color theme="1"/>
        <rFont val="Arial Narrow"/>
        <family val="2"/>
      </rPr>
      <t xml:space="preserve">Teniendo en cuenta que el cronograma  de trabajo reportado por la SUBAER no incluye actividades de seguimiento establecidas en el plan de acción  el avance de cumplimiento se establece en un </t>
    </r>
    <r>
      <rPr>
        <b/>
        <sz val="12"/>
        <color theme="1"/>
        <rFont val="Arial Narrow"/>
        <family val="2"/>
      </rPr>
      <t xml:space="preserve">50% </t>
    </r>
    <r>
      <rPr>
        <sz val="12"/>
        <color theme="1"/>
        <rFont val="Arial Narrow"/>
        <family val="2"/>
      </rPr>
      <t xml:space="preserve">sustentado en el cumplimiento de las actividades programadas sin tener en cuenta el seguimiento para la vigencia 2018. </t>
    </r>
  </si>
  <si>
    <t xml:space="preserve">Generar confianza y reconocimiento por raparte de los diferentes grupos de interés para asegurar el posicionamiento de la Entidad
</t>
  </si>
  <si>
    <r>
      <t xml:space="preserve">7. EVALUACIÓN DE LA OFICINA DE CONTROL INTERNO A LOS COMPROMISOS DE LA DEPENDENCIA:
</t>
    </r>
    <r>
      <rPr>
        <sz val="12"/>
        <color theme="1"/>
        <rFont val="Arial Narrow"/>
        <family val="2"/>
      </rPr>
      <t>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La Oficina de Control Interno realizó la evaluación de la Oficina Asesora de Planeación teniendo en cuenta la aplicación y formulación los indicadores de gestión y resultado diseñados por las áreas para la vigencia 2017. Se debe considerar que la OCI se podrá apartar de las calificaciones o resultados consolidados por la Oficina Asesora de Planeación en su seguimiento a los planes, programas y proyectos, como consecuencia de la verificación que realiza la OCI en los seguimientos a la gestión institucional. 
Se recomienda hacer revisión periódica de los foros y realizarlos mas constantes, de igual manera se recomienda programar las ferias proporcional al año por cada trimestre.</t>
    </r>
    <r>
      <rPr>
        <b/>
        <sz val="12"/>
        <color theme="1"/>
        <rFont val="Arial Narrow"/>
        <family val="2"/>
      </rPr>
      <t xml:space="preserve">
</t>
    </r>
  </si>
  <si>
    <r>
      <rPr>
        <b/>
        <sz val="12"/>
        <color theme="1"/>
        <rFont val="Arial Narrow"/>
        <family val="2"/>
      </rPr>
      <t>CONCLUSIONES DE LA EVALUACIÓN</t>
    </r>
    <r>
      <rPr>
        <sz val="12"/>
        <color theme="1"/>
        <rFont val="Arial Narrow"/>
        <family val="2"/>
      </rPr>
      <t xml:space="preserve">
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Evaluación de Dependencias se adoptó como referente:
a) La planeación institucional enmarcada en la visión, misión y objetivos del organismo; definida en la USPEC en el Plan de Acción Anual.
b) Los objetivos institucionales por dependencia y sus compromisos relacionados;
c) Los resultados de la ejecución por dependencias, de acuerdo con lo programado en la planeación institucional, contenidos en los informes de seguimiento de las Oficinas de Planeación.
Para la puntuación del resultado de la evaluación por dependencias del que hace mención el Acuerdo 565 de 2016 de la CNSC  (Artículo 17, Numeral 3) se estableció un sistema de calificación que homologa el avance porcentual en el cumplimiento de los compromisos definidos en la planeación institucional en puntos de 1 a 10, dividiendo por 10.
La Oficina de Control Interno realizó la evaluación de la Oficina de Tecnología teniendo en cuenta la aplicación y formulación los indicadores de gestión y resultado diseñados por las áreas para la vigencia 2018. Se debe considerar que la OCI se podrá apartar de las calificaciones o resultados consolidados por la Oficina Asesora de Planeación en su seguimiento a los planes, programas y proyectos, como consecuencia de la verificación que realiza la OCI en los seguimientos a la gestión institucional. 
La Subdirección Administrativa Grupo Atención al Ciudadano definió para su plan estratégico 2018, compromisos asociados al Ferias y Foros
</t>
    </r>
    <r>
      <rPr>
        <b/>
        <sz val="12"/>
        <color theme="1"/>
        <rFont val="Arial Narrow"/>
        <family val="2"/>
      </rPr>
      <t xml:space="preserve">1. Objetivo estratégico: Generar confianza y reconocimiento por los diferentes grupos de interés para asegurar el posicionamiento de la Entidad:
Meta 1: Dar a conocer la gestión de la USPEC en 4 ferias de Atención al Ciudadano: </t>
    </r>
    <r>
      <rPr>
        <sz val="12"/>
        <color theme="1"/>
        <rFont val="Arial Narrow"/>
        <family val="2"/>
      </rPr>
      <t xml:space="preserve">Solo se realizó una feria en el primer semestre relacionado con lo programado debían realizar 4 ferias, poseen acatas de la actividad, no se evidencia la encuesta realizada la cual nos permite tomar medidas estadísticas de la evaluación y su Objetivo estratégico principal que es darse a conocer, se sugiere actividades por trimestre para lograr la efectividad programada y acorde con los soportes no se evidencia la programación de los foros en el plan de acción.
</t>
    </r>
    <r>
      <rPr>
        <b/>
        <sz val="12"/>
        <color theme="1"/>
        <rFont val="Arial Narrow"/>
        <family val="2"/>
      </rPr>
      <t xml:space="preserve">
Meta 2: Realización de foros y Capacitación: </t>
    </r>
    <r>
      <rPr>
        <sz val="12"/>
        <color theme="1"/>
        <rFont val="Arial Narrow"/>
        <family val="2"/>
      </rPr>
      <t xml:space="preserve">En el segundo semestre se realizaron los foro de Alimentación, Salud, Bienes e infraestructura.
Enlaces: de la publicación de los foros.
https://www.uspec.gov.co/?page_id=12812   --- Foro Infraestructura
https://www.uspec.gov.co/?page_id=10773   --- Suministro de Bienes
https://www.uspec.gov.co/?page_id=9578    --- Foro Alimentación
https://www.uspec.gov.co/?page_id=8824    --- Foro Salud
Capacitación de 198 Funcionarios
</t>
    </r>
    <r>
      <rPr>
        <b/>
        <sz val="12"/>
        <color theme="1"/>
        <rFont val="Arial Narrow"/>
        <family val="2"/>
      </rPr>
      <t xml:space="preserve">
Cabe descartar que las metas establecidas por La Subdirección Administrativa Grupo Atención al Ciudadano para su plan de acción 2018, Participaron en Ferias y en foros Con un Avance al Primer trimestre de 25,00%</t>
    </r>
    <r>
      <rPr>
        <sz val="12"/>
        <color theme="1"/>
        <rFont val="Arial Narrow"/>
        <family val="2"/>
      </rPr>
      <t xml:space="preserve">
</t>
    </r>
  </si>
  <si>
    <t xml:space="preserve">Socializar al 50% de los servidores
públicos de la Unidad referente la
importancia de dar las respuestas a
tiempo y de fondo a los
requerimientos de la ciudadanía.
</t>
  </si>
  <si>
    <t>Servidores públicos socializados
/Servidores públicos propuestos</t>
  </si>
  <si>
    <t xml:space="preserve">De acuerdo al informe presentado por el grupo de gestión Documental mediante memorando No I-2019-011115 se evidencia en el cuadro Control de Series y tipologías documentales  el reporte de organización de las siguientes series:                                                                                                                                                                                                                                                Dirección General No series 5
Oficina Asesora de Planeación y Desarrollo No series 2
Grupo de Programación, análisis y seguimiento presupuestal No de series 3
Grupo de Control Interno No de Series 3
Oficina de Control Interno No de Series 3
Grupo de Evaluación y seguimiento Institucional y Atención a entes externos No de series 1
Grupo de Administración del Riesgo y Autocontrol No de series 1
Grupo de Presupuesto No de series 5
Grupo de Tesorería No de series 6
Grupo de contabilidad No de Series 7
Para un total de 36 series revisadas de 165 series identificadas en la  USPEC </t>
  </si>
  <si>
    <t>La oficina de control verificando el cumplimiento de las acciones programadas verifico la existencia del Manual Plan Institucional de archivos PINAR , esta pendiente e aprobación y socialización a las dependencias. Se califica en 50% teniendo encuentra que se tenían propuestas dos actividades.</t>
  </si>
  <si>
    <t xml:space="preserve">Sub proceso de Gestión Documental </t>
  </si>
  <si>
    <t>Realizar las diferentes acciones requeridas para la organización de Archivos de Gestión</t>
  </si>
  <si>
    <t>Organizar los archivos de gestión en un 20% de la totalidad de series de las TRDS de la Unidad</t>
  </si>
  <si>
    <r>
      <t xml:space="preserve">Resultado: Cronograma de trabajo ejecutado al 100%
</t>
    </r>
    <r>
      <rPr>
        <sz val="12"/>
        <color theme="1"/>
        <rFont val="Arial Narrow"/>
        <family val="2"/>
      </rPr>
      <t>Teniendo en cuenta el reporte de seguimiento al Plan de Acción realizado por la Oficina Asesora de Planeación, se encontró que para el primer trimestre no se reportó avance de la meta, en el segundo y tercer trimestre se reportó avance del 37,20%, para un total acumulado del 64,4%. No obstante al anterior resultado, no fue posible validar la cifra debido a la  ausencia de información para comparar los datos reportados en el seguimiento al plan de acción.
Para la verificación y evaluación de la Oficina de Control Interno recibió el cronograma de trabajo para la vigencia 2018 propuesto por el Grupo Administrativo, en el cual se plasmaron inicialmente ochenta y un (81) actividades, las cuales no venían acompañadas con la totalidad de los soportes. Posteriormente, se recibió el cronograma de trabajo ajustado con treinta y nueve (39) actividades planeadas en la vigencia 2018, de las cuales se ejecutaron treinta y cinco (35)  con sus respectivos soportes y cuatro (4) no fueron ejecutadas.
En éste orden de ideas, tomando como criterio la información reportada en el cronograma de trabajo inicial, el ajustado y los soportes, la meta se cumplió en un 50%.</t>
    </r>
    <r>
      <rPr>
        <b/>
        <sz val="12"/>
        <color theme="1"/>
        <rFont val="Arial Narrow"/>
        <family val="2"/>
      </rPr>
      <t xml:space="preserve">
</t>
    </r>
    <r>
      <rPr>
        <sz val="12"/>
        <color theme="1"/>
        <rFont val="Arial Narrow"/>
        <family val="2"/>
      </rPr>
      <t/>
    </r>
  </si>
  <si>
    <t>El grupo Administrativo definió tres metas, dos de las cuales están ligadas a la formulación y ejecución del PIGA, el cual no fue elaborado. La primera meta está definida como un cronograma de actividades, el cual no tuvo un seguimiento regular.</t>
  </si>
  <si>
    <t>Reporte de OAPLA: 
No se reporta información al respecto
Observaciones OCI: se evidencian actividades relacionadas con la implementación del MIPG como: 
- Encuesta MIPG en el mes de mayo de 2018
- participación de funcionarios en curso MIPG desarrollado por la ESAP
- Consolidación de la matriz de seguimiento del MIPG
Se evidenció el cronograma programado pero éste no se presentó ante el Comité de Gestión y Desempeño Institucional y no fue socializado ampliamente. Se valoran las actividades realizadas con un 88% (15 de 17 actividades)</t>
  </si>
  <si>
    <t xml:space="preserve">Se inicia en el mes de julio la aplicación de la encuesta de medición del clima laboral. Se entrega informe final de resultados en el mes de agosto de 2018. Es necesario presentar el informe a Comité Directivo para su análisis y recomendaciones. Es también necesario  formular un plan de intervención. El plan requiere de seguimiento para asegurar su implementación. </t>
  </si>
  <si>
    <t xml:space="preserve">Resultados evidenciados:
1. Documento: Benchmarking De Buenas Prácticas Internacionales Para La Estructuración De Alianzas Público Privadas Para La Construcción, Operación Y Mantenimiento De Establecimientos De Reclusión.
Anexo: Contexto Normativo Sobre el uso de Asociaciones Público Privadas, APP, para la construcción y adecuación de infraestructuras carcelarias
2. Presenatciòn Benchmarking internacional: Estructuración de APP en establecimientos carcelarios. marco normativo, Benchmarking funcional / estudios de caso comparados. 
</t>
  </si>
  <si>
    <t xml:space="preserve">Se recomienda:
Crear un grupo de trabajo para el desarrollo del proceso Comunicación Estratégica organizacional, que desarrolle su propio plan de acción. Entre estas, es importante la formulación y ejecución del plan de comunicaciones, pues las actividades desarrolladas no aparecen relacionadas ni articuladas a un ejercicio de planeación sino como acciones desarticuladas.
Desde la Dirección General se pueden establecer acciones estratégicas relacionadas con la coordinación interinstitucional, los estudios sobre el sistema penitenciario y carcelario y los informes a los diferentes entes de control (político, fiscal, disciplinario, entre otros).
Dada la condición especifica del Despacho de la Dirección como dependencia, se recomienda ajustar las acciones definidas teniendo en cuenta su rol de coordinación, supervisión o seguimiento de las acciones, programas y proyectos estratégicos de la Entidad.
Definir la continuidad al proyecto Estudios e investigaciones sobre el sistema penitenciario y carcelario en el orden Nacional: plan de trabajo, cronograma, responsables, resultados esperados.
</t>
  </si>
  <si>
    <t>Ficha Código Bpin: 2015011000061
Nombre del Proyecto: ESTUDIOS E INVESTIGACIONES SOBRE EL SISTEMA PENITENCIARIO Y CARCELARIO EN EL ORDEN
NACIONAL-[PREVIO CONCEPTO DNP]
Objetivo: CONTAR CON INFORMACIÓN RELEVANTE, ACTUALIZADA Y CONFIABLE DEL SISTEMA PENITENCIARIO Y CARCELARIO QUE SOPORTE EL PROCESO DE TOMA DE DECISIONES.
HORIZONTE. 2016 - 2018
Fecha Útima Modificación 2016-05-31 01:05:31
Resultados conexos:
1. Documento: Benchmarking De Buenas Prácticas Internacionales Para La Estructuración De Alianzas Público Privadas Para La Construcción, Operación Y Mantenimiento De Establecimientos De Reclusión.
Anexo: Contexto Normativo Sobre el uso de Asociaciones Público Privadas, APP, para la construcción y adecuación de infraestructuras carcelarias
2. Presenatciòn Benchmarking internacional: Estructuración de APP en establecimientos carcelarios. marco normativo, Benchmarking funcional / estudios de caso comparados.
Al verificar el Sistema de Seguimiento a Proyectos de Inversión SPI se observan solo dos proyectos de inversión registrados: Fortalecimiento de la gestión y dirección del Sector Justicia; y del Derecho y Sistema penitenciario y carcelario en el marco de los derechos humanos.
En el marco del primer proyecto se observa un subproyecto: IMPLEMENTACIÓN DEL SISTEMA DE GESTIÓN DOCUMENTAL DE LA ENTIDAD
Para el segundo proyecto se registran los siguientes subproyectos:
• Construcción y ampliación de infraestructura para generación de cupos en los establecimientos de reclusión del orden nacional
• Implementación del sistema de gestión de seguridad de la información en la ciudad de Bogotá
• implementación de salas para la realización de audiencias virtuales en los establecimientos de reclusión del orden nacional
• Fortalecimiento de la seguridad en los establecimientos de reclusión del orden nacional
• Fortalecimiento de la infraestructura física en los Eron a cargo del Inpec
No es claro si se realizó o no la reformulación del proyecto Sistema Penitenciario y Carcelario. En los reportes trimestrales de avance del Plan de Acción 2018 se incluye la meta hasta el tercer reporte (corte septiembre 30 de 2018) y no se registra avance. Si el proeycto fue cancelado, no se actualizó la meta del plan de acción 2018.</t>
  </si>
  <si>
    <t xml:space="preserve"> La Oficina de Control Interno realiza la evaluación de dependencias en atención a lo dispuesto en el Artículo 39 de la Ley 909 de 2004, el Decreto 1227 de abril 21 de 2005 y la Circular 04 de septiembre 27 de 2005 del Consejo Asesor del Gobierno Nacional en Materia de Control Interno. Así mismo, corresponde a lo establecido por la Comisión Nacional del Servicios Civil en su Acuerdo 565 de 2016 mediante el cual  se establece que “Dar a conocer a los responsables de la Evaluación del Desempeño, el resultado de la Evaluación de Gestión por Áreas o Dependencias (…) (Artículo 8°, Numeral 4).
Para la calificación del resultado de la evaluación por dependencias del que hace mención el Acuerdo 565 de 2016 de la CNSC  (Artículo 17, Numeral 3) se estableció un sistema de puntuación que homologa el avance porcentual en el cumplimiento de los compromisos definidos en la planeación institucional en puntos de 1 a 10, dividiendo por 10. 
Como fuente de información principal se tomaron las metas propuestas en el plan de acción institucional de la vigencia 2018, los reportes de avance y ejecución del mismo plan y de indicadores de gestión consolidados por la Oficina de Planeación, informes de gestión de las dependencias, informes de auditorías y seguimientos realizados por la oficina de control interno.
El promedio general de ejecución de metas del plan de acción se ubica en el 78,05%, incrementándose en 10,34 puntos frente al promedio obtenido en la vigencia 2017. Por dependencia es notable el avance en Dirección de Logística (25 puntos), Oficina Jurídica (17 puntos) y Oficina de Tecnología (12 puntos), al comparar los resultados de la vigencia 2018 frente a 2017.
Sigue siendo necesaria la precisión en la definición de las metas (medibles, verificables y posibles) y la desagregación de metas por subdirecciones y grupos para facilitar su evaluación.
</t>
  </si>
  <si>
    <t>Política de Gestión y Desempeño Institucional: Servicio al Ciudadano
Dirección Administrativa y Financiera – Grupo Atención al Ciudadano: Avance 1° trimestre: 25.00%. Participación en la Feria de Manaure, atendiendo a 130 personas de la zona, Se brindó  la información de la misión de la Unidad y se respondieron las inquietudes. Se realizaron 13 encuestas dando un 84.6% de satisfacción en la atención.
Revisión Control Interno: Como Meta se tiene Realizar 4 foros de las áreas misionales por medio de la página WEB Atención al Ciudadano, se valida la documentación enviada donde realizaon los foro enviando los enlaces de 4 foros pero no hubo interaccion en la totalidad dando a entender que no se dio a conocer  la misionalidad mediante esta meta o accion programada.
En la documentación enviada se valida que se realizaron los registros de los foro de Alimentación, Salud, Bienes e infraestructura.
1.Foro Conoce Usted el Procedimiento que garantiza la prestación del servicio de salud a las personas participacopn de 3  Voluntarios
2. Foro Atención Necesidades Sistema Penitenciario y Carcelario participacion 1 Voluntario
3. Foro Foro de Alimentación para PPL 3 voluntarios
4. ¿ Que quiere conocer de los mantenimientos que se les da a los 132 Establecimientos del Orden Nacional? 1 Voluntario
5. Realizaron 1 Feria de Manaure, atendiendo a 130 personas de la zona, no se evidencia documentación de la encuesta a los funcionarios.
Entre los soportes que enviaron se evidenciaron los siguientes: 
Enlaces: de la publicación de los foros. https://www.uspec.gov.co/?page_id=12812   --- Foro Infraestructura ttps://www.uspec.gov.co/?page_id=10773   --- Suministro de Bienes https://www.uspec.gov.co/?page_id=9578    --- Foro Alimentación
https://www.uspec.gov.co/?page_id=8824    --- Foro Salud Y se realizo la Capacitación de 198 Funcionarios</t>
  </si>
  <si>
    <t xml:space="preserve">Dirección Administrativa y Financiera - Coordinador Atención al Ciudadano: Avance 3° Trimestre 50,00%. Acumulado 75,00%.  Los foros virtuales de Alimentación y de Bienes, fueron publicados en la página Institucional,  y se llevaron a cabo  el 4 de julio y  el día 19 de septiembre respectivamente. El foro programado para la Dirección de  Infraestructura,  se realizará   en el mes de octubre,  con el cual se completaría el 100%  de la meta trazada en el Plan de Acción del año en curso 
Revisión Control Interno: En las actividades de socilizacion al 50 % de los funciponarios Publicos en la entidad se evidenciaron los registros de asistencia de los eventos mencinados a continuacion.
1. Memorando 008422 de 2018 Cronograma Sensibilización de atención al ciudadano, 
2. Acata Prueba Piloto Sin número de Radicado, 
3. Registros de asistencia a las capacitaciones y video conferencias.
Los soportes fueron enviados de forma digital al correo y están almacenados en la carpeta EV_Dependencias_2018 Atención Al Ciudadano.
Tienen 3 indicadores diferentes en la matriz de indicadores
</t>
  </si>
  <si>
    <t>1. Organizar las metas que se establecen el  Plan de Acción
2. Desarrollar las actividades en los trimestres programados para poder llevar la trazabilidad en los procesos o eventos programados.
3. Documentar los eventos mediante informes, registros fotográficos y listados de asistencia.
4. Definir encuestas de satisfacción ciudadana frente a los servicios misionales de la Entidad razon al haber poca particip'acion y/o divulgacion no se da a conocer de forma satisfactoria.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</si>
</sst>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 #,##0;[Red]\-&quot;$&quot;\ #,##0"/>
    <numFmt numFmtId="164" formatCode="0.0%"/>
    <numFmt numFmtId="165" formatCode="[$-1240A]&quot;$&quot;\ #,##0.00;\(&quot;$&quot;\ #,##0.00\)"/>
    <numFmt numFmtId="166" formatCode="&quot;$&quot;\ #,##0.00"/>
    <numFmt numFmtId="167" formatCode="0.0"/>
  </numFmts>
  <fonts count="35" x14ac:knownFonts="1">
    <font>
      <sz val="11"/>
      <color theme="1"/>
      <name val="Calibri"/>
      <family val="2"/>
      <scheme val="minor"/>
    </font>
    <font>
      <sz val="11"/>
      <color theme="1"/>
      <name val="Calibri"/>
      <family val="2"/>
      <scheme val="minor"/>
    </font>
    <font>
      <b/>
      <sz val="12"/>
      <color theme="1"/>
      <name val="Arial Narrow"/>
      <family val="2"/>
    </font>
    <font>
      <sz val="12"/>
      <color theme="1"/>
      <name val="Arial Narrow"/>
      <family val="2"/>
    </font>
    <font>
      <sz val="12"/>
      <color theme="1"/>
      <name val="Calibri"/>
      <family val="2"/>
      <scheme val="minor"/>
    </font>
    <font>
      <b/>
      <sz val="12"/>
      <color theme="1"/>
      <name val="Arial"/>
      <family val="2"/>
    </font>
    <font>
      <b/>
      <sz val="12"/>
      <name val="Arial Narrow"/>
      <family val="2"/>
    </font>
    <font>
      <sz val="12"/>
      <name val="Arial Narrow"/>
      <family val="2"/>
    </font>
    <font>
      <b/>
      <sz val="12"/>
      <color rgb="FFFF0000"/>
      <name val="Arial Narrow"/>
      <family val="2"/>
    </font>
    <font>
      <sz val="12"/>
      <color rgb="FFFF0000"/>
      <name val="Arial Narrow"/>
      <family val="2"/>
    </font>
    <font>
      <sz val="12"/>
      <color rgb="FF000000"/>
      <name val="Arial Narrow"/>
      <family val="2"/>
    </font>
    <font>
      <sz val="12"/>
      <color rgb="FFFF0000"/>
      <name val="Calibri"/>
      <family val="2"/>
      <scheme val="minor"/>
    </font>
    <font>
      <sz val="11"/>
      <color rgb="FFFF0000"/>
      <name val="Calibri"/>
      <family val="2"/>
      <scheme val="minor"/>
    </font>
    <font>
      <b/>
      <sz val="11"/>
      <color theme="1"/>
      <name val="Calibri"/>
      <family val="2"/>
      <scheme val="minor"/>
    </font>
    <font>
      <i/>
      <sz val="12"/>
      <color theme="1"/>
      <name val="Arial Narrow"/>
      <family val="2"/>
    </font>
    <font>
      <b/>
      <sz val="14"/>
      <color theme="1"/>
      <name val="Arial"/>
      <family val="2"/>
    </font>
    <font>
      <b/>
      <sz val="16"/>
      <color theme="1"/>
      <name val="Arial Narrow"/>
      <family val="2"/>
    </font>
    <font>
      <sz val="16"/>
      <color theme="1"/>
      <name val="Arial Narrow"/>
      <family val="2"/>
    </font>
    <font>
      <b/>
      <sz val="14"/>
      <color theme="1"/>
      <name val="Arial Narrow"/>
      <family val="2"/>
    </font>
    <font>
      <b/>
      <u/>
      <sz val="12"/>
      <color theme="1"/>
      <name val="Arial Narrow"/>
      <family val="2"/>
    </font>
    <font>
      <sz val="11"/>
      <color theme="1"/>
      <name val="Arial"/>
      <family val="2"/>
    </font>
    <font>
      <b/>
      <sz val="11"/>
      <color theme="1"/>
      <name val="Arial"/>
      <family val="2"/>
    </font>
    <font>
      <sz val="20"/>
      <color theme="1"/>
      <name val="Arial Narrow"/>
      <family val="2"/>
    </font>
    <font>
      <b/>
      <sz val="18"/>
      <color theme="1"/>
      <name val="Calibri"/>
      <family val="2"/>
      <scheme val="minor"/>
    </font>
    <font>
      <b/>
      <sz val="11"/>
      <name val="Calibri"/>
      <family val="2"/>
      <scheme val="minor"/>
    </font>
    <font>
      <sz val="11"/>
      <name val="Calibri"/>
      <family val="2"/>
      <scheme val="minor"/>
    </font>
    <font>
      <sz val="14"/>
      <color theme="1"/>
      <name val="Calibri"/>
      <family val="2"/>
      <scheme val="minor"/>
    </font>
    <font>
      <b/>
      <sz val="14"/>
      <color rgb="FF000000"/>
      <name val="Calibri"/>
      <family val="2"/>
      <scheme val="minor"/>
    </font>
    <font>
      <sz val="11"/>
      <color theme="1"/>
      <name val="Arial Narrow"/>
      <family val="2"/>
    </font>
    <font>
      <sz val="10"/>
      <color rgb="FFFF0000"/>
      <name val="Arial Narrow"/>
      <family val="2"/>
    </font>
    <font>
      <b/>
      <sz val="8"/>
      <color theme="1"/>
      <name val="Times New Roman"/>
      <family val="1"/>
    </font>
    <font>
      <b/>
      <sz val="8"/>
      <color rgb="FF000000"/>
      <name val="Times New Roman"/>
      <family val="1"/>
    </font>
    <font>
      <sz val="14"/>
      <color theme="1"/>
      <name val="Arial Narrow"/>
      <family val="2"/>
    </font>
    <font>
      <u/>
      <sz val="12"/>
      <color theme="1"/>
      <name val="Arial Narrow"/>
      <family val="2"/>
    </font>
    <font>
      <u/>
      <sz val="11"/>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C5C5FF"/>
        <bgColor indexed="64"/>
      </patternFill>
    </fill>
    <fill>
      <patternFill patternType="solid">
        <fgColor rgb="FFBDBDFF"/>
        <bgColor indexed="64"/>
      </patternFill>
    </fill>
    <fill>
      <patternFill patternType="solid">
        <fgColor rgb="FFE3D3FF"/>
        <bgColor indexed="64"/>
      </patternFill>
    </fill>
    <fill>
      <patternFill patternType="solid">
        <fgColor rgb="FFFF0000"/>
        <bgColor indexed="64"/>
      </patternFill>
    </fill>
    <fill>
      <patternFill patternType="solid">
        <fgColor rgb="FFD1D1FF"/>
        <bgColor indexed="64"/>
      </patternFill>
    </fill>
    <fill>
      <patternFill patternType="solid">
        <fgColor rgb="FFA7A7FF"/>
        <bgColor indexed="64"/>
      </patternFill>
    </fill>
  </fills>
  <borders count="7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indexed="64"/>
      </top>
      <bottom/>
      <diagonal/>
    </border>
    <border>
      <left style="thin">
        <color auto="1"/>
      </left>
      <right style="medium">
        <color indexed="64"/>
      </right>
      <top style="thin">
        <color auto="1"/>
      </top>
      <bottom/>
      <diagonal/>
    </border>
    <border>
      <left/>
      <right style="thin">
        <color indexed="64"/>
      </right>
      <top style="thin">
        <color indexed="64"/>
      </top>
      <bottom/>
      <diagonal/>
    </border>
    <border>
      <left style="thin">
        <color auto="1"/>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auto="1"/>
      </right>
      <top style="medium">
        <color auto="1"/>
      </top>
      <bottom style="thin">
        <color auto="1"/>
      </bottom>
      <diagonal/>
    </border>
    <border>
      <left/>
      <right style="thin">
        <color indexed="64"/>
      </right>
      <top style="thin">
        <color indexed="64"/>
      </top>
      <bottom style="medium">
        <color indexed="64"/>
      </bottom>
      <diagonal/>
    </border>
    <border>
      <left style="medium">
        <color indexed="64"/>
      </left>
      <right style="thin">
        <color auto="1"/>
      </right>
      <top style="thin">
        <color auto="1"/>
      </top>
      <bottom/>
      <diagonal/>
    </border>
    <border>
      <left style="thin">
        <color auto="1"/>
      </left>
      <right/>
      <top style="thin">
        <color auto="1"/>
      </top>
      <bottom/>
      <diagonal/>
    </border>
    <border>
      <left style="medium">
        <color indexed="64"/>
      </left>
      <right style="thin">
        <color auto="1"/>
      </right>
      <top/>
      <bottom/>
      <diagonal/>
    </border>
    <border>
      <left style="thin">
        <color auto="1"/>
      </left>
      <right style="thin">
        <color auto="1"/>
      </right>
      <top/>
      <bottom/>
      <diagonal/>
    </border>
    <border>
      <left style="thin">
        <color auto="1"/>
      </left>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top style="thin">
        <color auto="1"/>
      </top>
      <bottom style="medium">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4" fillId="0" borderId="0" applyNumberFormat="0" applyFill="0" applyBorder="0" applyAlignment="0" applyProtection="0"/>
  </cellStyleXfs>
  <cellXfs count="530">
    <xf numFmtId="0" fontId="0" fillId="0" borderId="0" xfId="0"/>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7"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8" xfId="0" applyFont="1" applyFill="1" applyBorder="1" applyAlignment="1">
      <alignment vertical="center"/>
    </xf>
    <xf numFmtId="0" fontId="2" fillId="2" borderId="1" xfId="0" applyFont="1" applyFill="1" applyBorder="1" applyAlignment="1">
      <alignment vertical="center"/>
    </xf>
    <xf numFmtId="0" fontId="3" fillId="2" borderId="2" xfId="0" applyFont="1" applyFill="1" applyBorder="1" applyAlignment="1">
      <alignment vertical="center"/>
    </xf>
    <xf numFmtId="0" fontId="3" fillId="2" borderId="2" xfId="0" applyFont="1" applyFill="1" applyBorder="1" applyAlignment="1">
      <alignment horizontal="center" vertical="center"/>
    </xf>
    <xf numFmtId="0" fontId="3" fillId="2" borderId="9" xfId="0" applyFont="1" applyFill="1" applyBorder="1" applyAlignment="1">
      <alignment horizontal="center" vertical="center"/>
    </xf>
    <xf numFmtId="0" fontId="2" fillId="2" borderId="2" xfId="0" applyFont="1" applyFill="1" applyBorder="1" applyAlignment="1">
      <alignment vertical="center"/>
    </xf>
    <xf numFmtId="0" fontId="2" fillId="2" borderId="2" xfId="0" applyFont="1" applyFill="1" applyBorder="1" applyAlignment="1">
      <alignment horizontal="center" vertical="center"/>
    </xf>
    <xf numFmtId="0" fontId="3" fillId="2" borderId="3" xfId="0" applyFont="1" applyFill="1" applyBorder="1" applyAlignment="1">
      <alignment vertical="center"/>
    </xf>
    <xf numFmtId="0" fontId="2" fillId="3" borderId="2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3" fillId="0" borderId="23" xfId="0" quotePrefix="1" applyFont="1" applyFill="1" applyBorder="1" applyAlignment="1">
      <alignment horizontal="left" vertical="top" wrapText="1"/>
    </xf>
    <xf numFmtId="0" fontId="3" fillId="0" borderId="24" xfId="0" applyFont="1" applyBorder="1" applyAlignment="1">
      <alignment vertical="center" wrapText="1"/>
    </xf>
    <xf numFmtId="0" fontId="3" fillId="0" borderId="13" xfId="0" applyFont="1" applyBorder="1" applyAlignment="1">
      <alignment horizontal="justify" vertical="top" wrapText="1"/>
    </xf>
    <xf numFmtId="164" fontId="2" fillId="0" borderId="26" xfId="1" applyNumberFormat="1" applyFont="1" applyBorder="1" applyAlignment="1">
      <alignment horizontal="center" vertical="center"/>
    </xf>
    <xf numFmtId="0" fontId="3" fillId="0" borderId="27" xfId="0" applyFont="1" applyFill="1" applyBorder="1" applyAlignment="1">
      <alignment horizontal="left" vertical="center" wrapText="1"/>
    </xf>
    <xf numFmtId="2" fontId="2" fillId="2" borderId="29" xfId="0" applyNumberFormat="1" applyFont="1" applyFill="1" applyBorder="1" applyAlignment="1">
      <alignment horizontal="center" vertical="center" wrapText="1"/>
    </xf>
    <xf numFmtId="0" fontId="3" fillId="0" borderId="30" xfId="0" applyFont="1" applyFill="1" applyBorder="1" applyAlignment="1">
      <alignment horizontal="left" vertical="center" wrapText="1"/>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horizontal="right" vertical="center"/>
    </xf>
    <xf numFmtId="0" fontId="4" fillId="0" borderId="0" xfId="0" applyFont="1" applyAlignment="1">
      <alignment vertical="center"/>
    </xf>
    <xf numFmtId="0" fontId="3" fillId="0" borderId="23" xfId="0" quotePrefix="1" applyFont="1" applyFill="1" applyBorder="1" applyAlignment="1">
      <alignment horizontal="left" vertical="center" wrapText="1"/>
    </xf>
    <xf numFmtId="0" fontId="3" fillId="0" borderId="24" xfId="0" applyFont="1" applyBorder="1" applyAlignment="1">
      <alignment horizontal="justify" vertical="center"/>
    </xf>
    <xf numFmtId="0" fontId="3" fillId="0" borderId="25" xfId="0" applyFont="1" applyBorder="1" applyAlignment="1">
      <alignment horizontal="justify" vertical="center"/>
    </xf>
    <xf numFmtId="0" fontId="3" fillId="0" borderId="13" xfId="0" quotePrefix="1" applyFont="1" applyFill="1" applyBorder="1" applyAlignment="1">
      <alignment horizontal="left" vertical="center" wrapText="1"/>
    </xf>
    <xf numFmtId="0" fontId="3" fillId="0" borderId="13" xfId="0" applyFont="1" applyBorder="1" applyAlignment="1">
      <alignment horizontal="justify" vertical="center"/>
    </xf>
    <xf numFmtId="0" fontId="3" fillId="0" borderId="40" xfId="0" applyFont="1" applyBorder="1" applyAlignment="1">
      <alignment vertical="center"/>
    </xf>
    <xf numFmtId="0" fontId="3" fillId="4" borderId="22" xfId="0" applyFont="1" applyFill="1" applyBorder="1" applyAlignment="1">
      <alignment vertical="center" wrapText="1"/>
    </xf>
    <xf numFmtId="0" fontId="3" fillId="4" borderId="23" xfId="0" quotePrefix="1" applyFont="1" applyFill="1" applyBorder="1" applyAlignment="1">
      <alignment horizontal="left" vertical="center" wrapText="1"/>
    </xf>
    <xf numFmtId="0" fontId="3" fillId="4" borderId="24" xfId="0" applyFont="1" applyFill="1" applyBorder="1" applyAlignment="1">
      <alignment vertical="center" wrapText="1"/>
    </xf>
    <xf numFmtId="0" fontId="3" fillId="2" borderId="21" xfId="0" applyFont="1" applyFill="1" applyBorder="1" applyAlignment="1">
      <alignment horizontal="center" vertical="center" wrapText="1"/>
    </xf>
    <xf numFmtId="0" fontId="3" fillId="2" borderId="23" xfId="0" quotePrefix="1" applyFont="1" applyFill="1" applyBorder="1" applyAlignment="1">
      <alignment horizontal="left" vertical="center" wrapText="1"/>
    </xf>
    <xf numFmtId="0" fontId="3" fillId="2" borderId="24" xfId="0" applyFont="1" applyFill="1" applyBorder="1" applyAlignment="1">
      <alignment horizontal="justify" vertical="center" wrapText="1"/>
    </xf>
    <xf numFmtId="0" fontId="3" fillId="2" borderId="25" xfId="0" applyFont="1" applyFill="1" applyBorder="1" applyAlignment="1">
      <alignment horizontal="justify" vertical="center" wrapText="1"/>
    </xf>
    <xf numFmtId="9" fontId="3" fillId="2" borderId="23" xfId="0" quotePrefix="1" applyNumberFormat="1" applyFont="1" applyFill="1" applyBorder="1" applyAlignment="1">
      <alignment horizontal="center" vertical="center" wrapText="1"/>
    </xf>
    <xf numFmtId="0" fontId="3" fillId="2" borderId="24" xfId="0" applyFont="1" applyFill="1" applyBorder="1" applyAlignment="1">
      <alignment vertical="center" wrapText="1"/>
    </xf>
    <xf numFmtId="0" fontId="3" fillId="0" borderId="21" xfId="0" applyFont="1" applyBorder="1" applyAlignment="1">
      <alignment horizontal="center" vertical="center" wrapText="1"/>
    </xf>
    <xf numFmtId="9" fontId="3" fillId="0" borderId="23" xfId="0" quotePrefix="1" applyNumberFormat="1" applyFont="1" applyFill="1" applyBorder="1" applyAlignment="1">
      <alignment horizontal="center" vertical="center" wrapText="1"/>
    </xf>
    <xf numFmtId="0" fontId="3" fillId="0" borderId="28" xfId="0" applyFont="1" applyBorder="1" applyAlignment="1">
      <alignment horizontal="center" vertical="center" wrapText="1"/>
    </xf>
    <xf numFmtId="9" fontId="7" fillId="0" borderId="29" xfId="1" quotePrefix="1" applyFont="1" applyFill="1" applyBorder="1" applyAlignment="1">
      <alignment horizontal="left" vertical="center" wrapText="1"/>
    </xf>
    <xf numFmtId="0" fontId="3" fillId="0" borderId="30" xfId="0" applyFont="1" applyBorder="1" applyAlignment="1">
      <alignment horizontal="justify" vertical="center"/>
    </xf>
    <xf numFmtId="0" fontId="10" fillId="0" borderId="43" xfId="0" applyFont="1" applyBorder="1" applyAlignment="1">
      <alignment vertical="center" wrapText="1"/>
    </xf>
    <xf numFmtId="9" fontId="3" fillId="0" borderId="29" xfId="0" quotePrefix="1" applyNumberFormat="1" applyFont="1" applyFill="1" applyBorder="1" applyAlignment="1">
      <alignment horizontal="center" vertical="center" wrapText="1"/>
    </xf>
    <xf numFmtId="0" fontId="3" fillId="0" borderId="30" xfId="0" applyFont="1" applyBorder="1" applyAlignment="1">
      <alignment vertical="center" wrapText="1"/>
    </xf>
    <xf numFmtId="0" fontId="4" fillId="0" borderId="0" xfId="0" applyFont="1"/>
    <xf numFmtId="0" fontId="4" fillId="0" borderId="0" xfId="0" applyFont="1" applyAlignment="1">
      <alignment horizontal="center" vertical="center"/>
    </xf>
    <xf numFmtId="0" fontId="4" fillId="0" borderId="0" xfId="0" applyFont="1" applyAlignment="1">
      <alignment horizontal="center"/>
    </xf>
    <xf numFmtId="0" fontId="11" fillId="0" borderId="0" xfId="0" applyFont="1" applyAlignment="1">
      <alignment vertical="center" wrapText="1"/>
    </xf>
    <xf numFmtId="0" fontId="3" fillId="4" borderId="13" xfId="0" quotePrefix="1" applyFont="1" applyFill="1" applyBorder="1" applyAlignment="1">
      <alignment horizontal="left" vertical="center" wrapText="1"/>
    </xf>
    <xf numFmtId="0" fontId="3" fillId="4" borderId="22" xfId="0" applyFont="1" applyFill="1" applyBorder="1" applyAlignment="1">
      <alignment horizontal="justify" vertical="center" wrapText="1"/>
    </xf>
    <xf numFmtId="9" fontId="3" fillId="4" borderId="13" xfId="0" quotePrefix="1" applyNumberFormat="1" applyFont="1" applyFill="1" applyBorder="1" applyAlignment="1">
      <alignment horizontal="center" vertical="center" wrapText="1"/>
    </xf>
    <xf numFmtId="0" fontId="3" fillId="4" borderId="24" xfId="0" applyFont="1" applyFill="1" applyBorder="1" applyAlignment="1">
      <alignment horizontal="justify" vertical="center" wrapText="1"/>
    </xf>
    <xf numFmtId="0" fontId="3" fillId="4" borderId="25" xfId="0" applyFont="1" applyFill="1" applyBorder="1" applyAlignment="1">
      <alignment horizontal="justify" vertical="center" wrapText="1"/>
    </xf>
    <xf numFmtId="9" fontId="3" fillId="4" borderId="23" xfId="0" quotePrefix="1" applyNumberFormat="1"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3" fillId="0" borderId="29" xfId="0" quotePrefix="1" applyFont="1" applyFill="1" applyBorder="1" applyAlignment="1">
      <alignment horizontal="left" vertical="center" wrapText="1"/>
    </xf>
    <xf numFmtId="164" fontId="2" fillId="0" borderId="18" xfId="1" applyNumberFormat="1" applyFont="1" applyBorder="1" applyAlignment="1">
      <alignment horizontal="center" vertical="center"/>
    </xf>
    <xf numFmtId="0" fontId="3" fillId="0" borderId="19" xfId="0" applyFont="1" applyFill="1" applyBorder="1" applyAlignment="1">
      <alignment horizontal="left" vertical="center" wrapText="1"/>
    </xf>
    <xf numFmtId="0" fontId="3" fillId="0" borderId="13" xfId="0" applyFont="1" applyBorder="1" applyAlignment="1">
      <alignment horizontal="justify" vertical="top"/>
    </xf>
    <xf numFmtId="0" fontId="3" fillId="0" borderId="13" xfId="0" quotePrefix="1" applyFont="1" applyFill="1" applyBorder="1" applyAlignment="1">
      <alignment horizontal="left" vertical="top" wrapText="1"/>
    </xf>
    <xf numFmtId="0" fontId="0" fillId="0" borderId="0" xfId="0" applyFont="1"/>
    <xf numFmtId="0" fontId="0" fillId="0" borderId="0" xfId="0" applyFont="1" applyAlignment="1">
      <alignment horizontal="center" vertical="center"/>
    </xf>
    <xf numFmtId="0" fontId="0" fillId="0" borderId="0" xfId="0" applyFont="1" applyAlignment="1">
      <alignment horizontal="center"/>
    </xf>
    <xf numFmtId="0" fontId="0" fillId="0" borderId="0" xfId="0" applyAlignment="1">
      <alignment vertical="center"/>
    </xf>
    <xf numFmtId="0" fontId="12" fillId="0" borderId="0" xfId="0" applyFont="1" applyAlignment="1">
      <alignment vertical="center" wrapText="1"/>
    </xf>
    <xf numFmtId="0" fontId="0" fillId="5" borderId="1" xfId="0" applyFill="1" applyBorder="1" applyAlignment="1">
      <alignment horizontal="left" vertical="center" wrapText="1"/>
    </xf>
    <xf numFmtId="0" fontId="0" fillId="5" borderId="26" xfId="0" applyFill="1" applyBorder="1" applyAlignment="1">
      <alignment vertical="center" wrapText="1"/>
    </xf>
    <xf numFmtId="0" fontId="0" fillId="5" borderId="26" xfId="0" applyFill="1" applyBorder="1" applyAlignment="1">
      <alignment horizontal="left" vertical="center" wrapText="1"/>
    </xf>
    <xf numFmtId="9" fontId="13" fillId="5" borderId="26" xfId="0" applyNumberFormat="1" applyFont="1" applyFill="1" applyBorder="1" applyAlignment="1">
      <alignment horizontal="center" vertical="center" wrapText="1"/>
    </xf>
    <xf numFmtId="0" fontId="2" fillId="5" borderId="27" xfId="0" applyFont="1" applyFill="1" applyBorder="1" applyAlignment="1">
      <alignment vertical="top" wrapText="1"/>
    </xf>
    <xf numFmtId="0" fontId="0" fillId="0" borderId="53" xfId="0" applyBorder="1" applyAlignment="1">
      <alignment vertical="center"/>
    </xf>
    <xf numFmtId="0" fontId="0" fillId="0" borderId="54" xfId="0" applyBorder="1" applyAlignment="1">
      <alignment vertical="center"/>
    </xf>
    <xf numFmtId="0" fontId="0" fillId="0" borderId="4" xfId="0" applyBorder="1" applyAlignment="1">
      <alignment horizontal="left" vertical="center" wrapText="1"/>
    </xf>
    <xf numFmtId="0" fontId="0" fillId="0" borderId="13" xfId="0" applyBorder="1" applyAlignment="1">
      <alignment wrapText="1"/>
    </xf>
    <xf numFmtId="0" fontId="0" fillId="0" borderId="13" xfId="0" applyBorder="1" applyAlignment="1">
      <alignment vertical="center" wrapText="1"/>
    </xf>
    <xf numFmtId="9" fontId="13" fillId="0" borderId="13" xfId="0" applyNumberFormat="1" applyFont="1" applyBorder="1" applyAlignment="1">
      <alignment horizontal="center" vertical="center" wrapText="1"/>
    </xf>
    <xf numFmtId="0" fontId="0" fillId="0" borderId="55" xfId="0" applyBorder="1" applyAlignment="1">
      <alignment vertical="center"/>
    </xf>
    <xf numFmtId="0" fontId="0" fillId="0" borderId="56" xfId="0" applyBorder="1" applyAlignment="1">
      <alignment vertical="center"/>
    </xf>
    <xf numFmtId="0" fontId="3" fillId="6" borderId="21" xfId="0" applyFont="1" applyFill="1" applyBorder="1" applyAlignment="1">
      <alignment horizontal="center" vertical="center" wrapText="1"/>
    </xf>
    <xf numFmtId="0" fontId="3" fillId="6" borderId="13" xfId="0" quotePrefix="1" applyFont="1" applyFill="1" applyBorder="1" applyAlignment="1">
      <alignment horizontal="left" vertical="center" wrapText="1"/>
    </xf>
    <xf numFmtId="0" fontId="3" fillId="6" borderId="22" xfId="0" applyFont="1" applyFill="1" applyBorder="1" applyAlignment="1">
      <alignment horizontal="justify" vertical="center" wrapText="1"/>
    </xf>
    <xf numFmtId="0" fontId="3" fillId="6" borderId="16" xfId="0" applyFont="1" applyFill="1" applyBorder="1" applyAlignment="1">
      <alignment horizontal="justify" vertical="center" wrapText="1"/>
    </xf>
    <xf numFmtId="9" fontId="3" fillId="6" borderId="13" xfId="0" quotePrefix="1" applyNumberFormat="1" applyFont="1" applyFill="1" applyBorder="1" applyAlignment="1">
      <alignment horizontal="center" vertical="center" wrapText="1"/>
    </xf>
    <xf numFmtId="0" fontId="3" fillId="6" borderId="22" xfId="0" applyFont="1" applyFill="1" applyBorder="1" applyAlignment="1">
      <alignment vertical="center" wrapText="1"/>
    </xf>
    <xf numFmtId="0" fontId="3" fillId="6" borderId="23" xfId="0" quotePrefix="1" applyFont="1" applyFill="1" applyBorder="1" applyAlignment="1">
      <alignment horizontal="left" vertical="center" wrapText="1"/>
    </xf>
    <xf numFmtId="0" fontId="3" fillId="6" borderId="24" xfId="0" applyFont="1" applyFill="1" applyBorder="1" applyAlignment="1">
      <alignment horizontal="justify" vertical="center" wrapText="1"/>
    </xf>
    <xf numFmtId="0" fontId="3" fillId="6" borderId="25" xfId="0" applyFont="1" applyFill="1" applyBorder="1" applyAlignment="1">
      <alignment horizontal="justify" vertical="center" wrapText="1"/>
    </xf>
    <xf numFmtId="9" fontId="3" fillId="6" borderId="23" xfId="0" quotePrefix="1" applyNumberFormat="1" applyFont="1" applyFill="1" applyBorder="1" applyAlignment="1">
      <alignment horizontal="center" vertical="center" wrapText="1"/>
    </xf>
    <xf numFmtId="0" fontId="3" fillId="6" borderId="24" xfId="0" applyFont="1" applyFill="1" applyBorder="1" applyAlignment="1">
      <alignment vertical="center" wrapText="1"/>
    </xf>
    <xf numFmtId="0" fontId="3" fillId="0" borderId="59" xfId="0" applyFont="1" applyFill="1" applyBorder="1" applyAlignment="1">
      <alignment horizontal="left" vertical="center" wrapText="1"/>
    </xf>
    <xf numFmtId="0" fontId="0" fillId="0" borderId="0" xfId="0" applyBorder="1"/>
    <xf numFmtId="0" fontId="0" fillId="2" borderId="0" xfId="0" applyFill="1"/>
    <xf numFmtId="0" fontId="0" fillId="2" borderId="0" xfId="0" applyFill="1" applyBorder="1"/>
    <xf numFmtId="0" fontId="13" fillId="2" borderId="0" xfId="0" applyFont="1" applyFill="1" applyAlignment="1">
      <alignment horizontal="center"/>
    </xf>
    <xf numFmtId="0" fontId="13" fillId="0" borderId="0" xfId="0" applyFont="1" applyAlignment="1">
      <alignment horizontal="center"/>
    </xf>
    <xf numFmtId="0" fontId="27" fillId="2" borderId="38" xfId="0" applyFont="1" applyFill="1" applyBorder="1" applyAlignment="1">
      <alignment horizontal="left" vertical="center" readingOrder="1"/>
    </xf>
    <xf numFmtId="0" fontId="26" fillId="2" borderId="39" xfId="0" applyFont="1" applyFill="1" applyBorder="1" applyAlignment="1">
      <alignment horizontal="center"/>
    </xf>
    <xf numFmtId="0" fontId="26" fillId="2" borderId="39" xfId="0" applyFont="1" applyFill="1" applyBorder="1"/>
    <xf numFmtId="0" fontId="26" fillId="2" borderId="40" xfId="0" applyFont="1" applyFill="1" applyBorder="1"/>
    <xf numFmtId="0" fontId="26" fillId="0" borderId="0" xfId="0" applyFont="1"/>
    <xf numFmtId="0" fontId="26" fillId="2" borderId="0" xfId="0" applyFont="1" applyFill="1"/>
    <xf numFmtId="0" fontId="0" fillId="0" borderId="0" xfId="0" applyAlignment="1">
      <alignment horizontal="center"/>
    </xf>
    <xf numFmtId="0" fontId="3" fillId="4" borderId="21"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0" fillId="0" borderId="0" xfId="0" applyAlignment="1">
      <alignment horizontal="left" vertical="center" wrapText="1"/>
    </xf>
    <xf numFmtId="0" fontId="2" fillId="0" borderId="40" xfId="0" applyFont="1" applyBorder="1" applyAlignment="1">
      <alignment vertical="center"/>
    </xf>
    <xf numFmtId="0" fontId="2" fillId="3" borderId="2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3" fillId="0" borderId="40" xfId="0" applyFont="1" applyBorder="1" applyAlignment="1">
      <alignment vertical="center"/>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3" fillId="0" borderId="65" xfId="0" applyFont="1" applyFill="1" applyBorder="1" applyAlignment="1">
      <alignment horizontal="left" vertical="center" wrapText="1"/>
    </xf>
    <xf numFmtId="2" fontId="2" fillId="2" borderId="35" xfId="0" applyNumberFormat="1" applyFont="1" applyFill="1" applyBorder="1" applyAlignment="1">
      <alignment horizontal="center" vertical="center" wrapText="1"/>
    </xf>
    <xf numFmtId="164" fontId="2" fillId="0" borderId="60" xfId="1" applyNumberFormat="1" applyFont="1" applyBorder="1" applyAlignment="1">
      <alignment horizontal="center" vertical="center"/>
    </xf>
    <xf numFmtId="0" fontId="2" fillId="0" borderId="39" xfId="0" applyFont="1" applyBorder="1" applyAlignment="1">
      <alignment vertical="center"/>
    </xf>
    <xf numFmtId="0" fontId="2" fillId="3" borderId="2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3" fillId="0" borderId="40" xfId="0" applyFont="1" applyBorder="1" applyAlignment="1">
      <alignment vertical="center"/>
    </xf>
    <xf numFmtId="49" fontId="0" fillId="0" borderId="0" xfId="0" applyNumberFormat="1" applyAlignment="1">
      <alignment vertical="center"/>
    </xf>
    <xf numFmtId="0" fontId="28" fillId="0" borderId="13" xfId="0" applyFont="1" applyBorder="1" applyAlignment="1">
      <alignment horizontal="justify" vertical="top" wrapText="1"/>
    </xf>
    <xf numFmtId="0" fontId="3" fillId="0" borderId="22" xfId="0" applyFont="1" applyBorder="1" applyAlignment="1">
      <alignment vertical="center" wrapText="1"/>
    </xf>
    <xf numFmtId="0" fontId="28" fillId="0" borderId="13" xfId="0" applyFont="1" applyBorder="1" applyAlignment="1">
      <alignment vertical="top" wrapText="1"/>
    </xf>
    <xf numFmtId="0" fontId="28" fillId="0" borderId="13" xfId="0" applyFont="1" applyBorder="1" applyAlignment="1">
      <alignment horizontal="justify" vertical="center"/>
    </xf>
    <xf numFmtId="0" fontId="3" fillId="0" borderId="22" xfId="0" applyFont="1" applyBorder="1" applyAlignment="1">
      <alignment horizontal="justify" vertical="center"/>
    </xf>
    <xf numFmtId="0" fontId="3" fillId="0" borderId="13" xfId="0" applyFont="1" applyBorder="1" applyAlignment="1">
      <alignment vertical="center" wrapText="1"/>
    </xf>
    <xf numFmtId="0" fontId="3" fillId="0" borderId="13" xfId="0" applyFont="1" applyBorder="1" applyAlignment="1">
      <alignment horizontal="left" vertical="center" wrapText="1"/>
    </xf>
    <xf numFmtId="0" fontId="0" fillId="0" borderId="0" xfId="0" applyFont="1" applyFill="1"/>
    <xf numFmtId="0" fontId="0" fillId="0" borderId="0" xfId="0" applyFill="1" applyAlignment="1">
      <alignment vertical="center"/>
    </xf>
    <xf numFmtId="0" fontId="0" fillId="0" borderId="37" xfId="0" applyFill="1" applyBorder="1" applyAlignment="1">
      <alignment vertical="center"/>
    </xf>
    <xf numFmtId="0" fontId="0" fillId="0" borderId="21" xfId="0" applyFill="1" applyBorder="1" applyAlignment="1">
      <alignment vertical="center"/>
    </xf>
    <xf numFmtId="0" fontId="0" fillId="0" borderId="28" xfId="0" applyFill="1" applyBorder="1" applyAlignment="1">
      <alignment vertical="center"/>
    </xf>
    <xf numFmtId="0" fontId="28" fillId="0" borderId="13" xfId="0" applyFont="1" applyBorder="1" applyAlignment="1">
      <alignment horizontal="justify" vertical="top"/>
    </xf>
    <xf numFmtId="0" fontId="28" fillId="0" borderId="13" xfId="0" applyFont="1" applyBorder="1" applyAlignment="1">
      <alignment horizontal="left" vertical="center" wrapText="1"/>
    </xf>
    <xf numFmtId="0" fontId="28" fillId="0" borderId="13" xfId="0" applyFont="1" applyBorder="1" applyAlignment="1">
      <alignment horizontal="justify" vertical="center" wrapText="1"/>
    </xf>
    <xf numFmtId="0" fontId="3" fillId="0" borderId="13" xfId="0" applyFont="1" applyBorder="1" applyAlignment="1">
      <alignment horizontal="justify" vertical="center" wrapText="1"/>
    </xf>
    <xf numFmtId="9" fontId="3" fillId="0" borderId="13" xfId="0" quotePrefix="1" applyNumberFormat="1" applyFont="1" applyFill="1" applyBorder="1" applyAlignment="1">
      <alignment horizontal="center" vertical="center" wrapText="1"/>
    </xf>
    <xf numFmtId="9" fontId="3" fillId="0" borderId="13" xfId="0" quotePrefix="1" applyNumberFormat="1" applyFont="1" applyFill="1" applyBorder="1" applyAlignment="1">
      <alignment horizontal="center" vertical="top" wrapText="1"/>
    </xf>
    <xf numFmtId="0" fontId="28" fillId="8" borderId="13" xfId="0" applyFont="1" applyFill="1" applyBorder="1" applyAlignment="1">
      <alignment horizontal="left" vertical="top" wrapText="1"/>
    </xf>
    <xf numFmtId="0" fontId="28" fillId="8" borderId="13" xfId="0" applyFont="1" applyFill="1" applyBorder="1" applyAlignment="1">
      <alignment horizontal="justify" vertical="top" wrapText="1"/>
    </xf>
    <xf numFmtId="0" fontId="3" fillId="8" borderId="13" xfId="0" applyFont="1" applyFill="1" applyBorder="1" applyAlignment="1">
      <alignment horizontal="justify" vertical="top" wrapText="1"/>
    </xf>
    <xf numFmtId="9" fontId="3" fillId="8" borderId="13" xfId="0" quotePrefix="1" applyNumberFormat="1" applyFont="1" applyFill="1" applyBorder="1" applyAlignment="1">
      <alignment horizontal="center" vertical="top" wrapText="1"/>
    </xf>
    <xf numFmtId="0" fontId="28" fillId="8" borderId="13" xfId="0" applyFont="1" applyFill="1" applyBorder="1" applyAlignment="1">
      <alignment vertical="center" wrapText="1"/>
    </xf>
    <xf numFmtId="0" fontId="28" fillId="8" borderId="13" xfId="0" applyFont="1" applyFill="1" applyBorder="1" applyAlignment="1">
      <alignment horizontal="justify" vertical="top"/>
    </xf>
    <xf numFmtId="0" fontId="3" fillId="8" borderId="13" xfId="0" quotePrefix="1" applyFont="1" applyFill="1" applyBorder="1" applyAlignment="1">
      <alignment horizontal="left" vertical="top" wrapText="1"/>
    </xf>
    <xf numFmtId="0" fontId="3" fillId="8" borderId="13" xfId="0" applyFont="1" applyFill="1" applyBorder="1" applyAlignment="1">
      <alignment horizontal="justify" vertical="top"/>
    </xf>
    <xf numFmtId="0" fontId="3" fillId="8" borderId="13" xfId="0" applyFont="1" applyFill="1" applyBorder="1" applyAlignment="1">
      <alignment vertical="center" wrapText="1"/>
    </xf>
    <xf numFmtId="0" fontId="3" fillId="8" borderId="13" xfId="0" applyFont="1" applyFill="1" applyBorder="1" applyAlignment="1">
      <alignment horizontal="left" vertical="top" wrapText="1"/>
    </xf>
    <xf numFmtId="0" fontId="3" fillId="8" borderId="26" xfId="0" applyFont="1" applyFill="1" applyBorder="1" applyAlignment="1">
      <alignment horizontal="center" vertical="center" wrapText="1"/>
    </xf>
    <xf numFmtId="0" fontId="3" fillId="8" borderId="26" xfId="0" quotePrefix="1" applyFont="1" applyFill="1" applyBorder="1" applyAlignment="1">
      <alignment horizontal="left" vertical="center" wrapText="1"/>
    </xf>
    <xf numFmtId="0" fontId="3" fillId="8" borderId="26" xfId="0" applyFont="1" applyFill="1" applyBorder="1" applyAlignment="1">
      <alignment horizontal="justify" vertical="center"/>
    </xf>
    <xf numFmtId="9" fontId="3" fillId="8" borderId="32" xfId="0" quotePrefix="1" applyNumberFormat="1" applyFont="1" applyFill="1" applyBorder="1" applyAlignment="1">
      <alignment horizontal="center" vertical="center" wrapText="1"/>
    </xf>
    <xf numFmtId="49" fontId="2" fillId="8" borderId="27" xfId="0" applyNumberFormat="1" applyFont="1" applyFill="1" applyBorder="1" applyAlignment="1">
      <alignment horizontal="justify" vertical="top" wrapText="1"/>
    </xf>
    <xf numFmtId="0" fontId="3" fillId="8" borderId="13" xfId="0" applyFont="1" applyFill="1" applyBorder="1" applyAlignment="1">
      <alignment horizontal="center" vertical="center" wrapText="1"/>
    </xf>
    <xf numFmtId="0" fontId="3" fillId="8" borderId="13" xfId="0" quotePrefix="1" applyFont="1" applyFill="1" applyBorder="1" applyAlignment="1">
      <alignment horizontal="left" vertical="center" wrapText="1"/>
    </xf>
    <xf numFmtId="0" fontId="3" fillId="8" borderId="13" xfId="0" applyFont="1" applyFill="1" applyBorder="1" applyAlignment="1">
      <alignment horizontal="justify" vertical="center"/>
    </xf>
    <xf numFmtId="9" fontId="3" fillId="8" borderId="13" xfId="0" quotePrefix="1" applyNumberFormat="1" applyFont="1" applyFill="1" applyBorder="1" applyAlignment="1">
      <alignment horizontal="center" vertical="center" wrapText="1"/>
    </xf>
    <xf numFmtId="0" fontId="2" fillId="8" borderId="22" xfId="0" applyFont="1" applyFill="1" applyBorder="1" applyAlignment="1">
      <alignment horizontal="justify" vertical="top" wrapText="1"/>
    </xf>
    <xf numFmtId="0" fontId="3" fillId="8" borderId="29" xfId="0" applyFont="1" applyFill="1" applyBorder="1" applyAlignment="1">
      <alignment horizontal="center" vertical="center" wrapText="1"/>
    </xf>
    <xf numFmtId="0" fontId="3" fillId="8" borderId="29" xfId="0" quotePrefix="1" applyFont="1" applyFill="1" applyBorder="1" applyAlignment="1">
      <alignment horizontal="left" vertical="center" wrapText="1"/>
    </xf>
    <xf numFmtId="0" fontId="3" fillId="8" borderId="29" xfId="0" applyFont="1" applyFill="1" applyBorder="1" applyAlignment="1">
      <alignment horizontal="justify" vertical="center"/>
    </xf>
    <xf numFmtId="0" fontId="3" fillId="0" borderId="68" xfId="0" applyFont="1" applyFill="1" applyBorder="1" applyAlignment="1">
      <alignment horizontal="left" vertical="center" wrapText="1"/>
    </xf>
    <xf numFmtId="0" fontId="3" fillId="0" borderId="67" xfId="0" applyFont="1" applyFill="1" applyBorder="1" applyAlignment="1">
      <alignment horizontal="left" vertical="center" wrapText="1"/>
    </xf>
    <xf numFmtId="0" fontId="3" fillId="2" borderId="7" xfId="0" applyFont="1" applyFill="1" applyBorder="1" applyAlignment="1">
      <alignment horizontal="right" vertical="center"/>
    </xf>
    <xf numFmtId="0" fontId="0" fillId="0" borderId="13" xfId="0" applyFill="1" applyBorder="1" applyAlignment="1">
      <alignment vertical="center"/>
    </xf>
    <xf numFmtId="0" fontId="30" fillId="8" borderId="13" xfId="0" applyNumberFormat="1" applyFont="1" applyFill="1" applyBorder="1" applyAlignment="1">
      <alignment vertical="center" wrapText="1" readingOrder="1"/>
    </xf>
    <xf numFmtId="0" fontId="30" fillId="8" borderId="13" xfId="0" applyNumberFormat="1" applyFont="1" applyFill="1" applyBorder="1" applyAlignment="1">
      <alignment horizontal="left" vertical="center" wrapText="1" readingOrder="1"/>
    </xf>
    <xf numFmtId="165" fontId="30" fillId="8" borderId="13" xfId="0" applyNumberFormat="1" applyFont="1" applyFill="1" applyBorder="1" applyAlignment="1">
      <alignment horizontal="right" vertical="center" wrapText="1" readingOrder="1"/>
    </xf>
    <xf numFmtId="0" fontId="0" fillId="8" borderId="13" xfId="0" applyFill="1" applyBorder="1" applyAlignment="1">
      <alignment vertical="center"/>
    </xf>
    <xf numFmtId="166" fontId="0" fillId="8" borderId="13" xfId="0" applyNumberFormat="1" applyFill="1" applyBorder="1" applyAlignment="1">
      <alignment vertical="center"/>
    </xf>
    <xf numFmtId="0" fontId="0" fillId="0" borderId="13" xfId="0" applyBorder="1" applyAlignment="1">
      <alignment vertical="center"/>
    </xf>
    <xf numFmtId="6" fontId="0" fillId="0" borderId="13" xfId="0" applyNumberFormat="1" applyFill="1" applyBorder="1" applyAlignment="1">
      <alignment vertical="center"/>
    </xf>
    <xf numFmtId="0" fontId="0" fillId="0" borderId="13" xfId="0" applyFont="1" applyBorder="1" applyAlignment="1">
      <alignment horizontal="center" vertical="center" wrapText="1"/>
    </xf>
    <xf numFmtId="0" fontId="0" fillId="0" borderId="13" xfId="0" applyFont="1" applyFill="1" applyBorder="1"/>
    <xf numFmtId="0" fontId="0" fillId="0" borderId="13" xfId="0" applyFont="1" applyBorder="1"/>
    <xf numFmtId="0" fontId="3" fillId="2" borderId="13" xfId="0" applyFont="1" applyFill="1" applyBorder="1" applyAlignment="1">
      <alignment horizontal="center" vertical="center" wrapText="1"/>
    </xf>
    <xf numFmtId="0" fontId="3" fillId="2" borderId="13" xfId="0" quotePrefix="1" applyFont="1" applyFill="1" applyBorder="1" applyAlignment="1">
      <alignment horizontal="left" vertical="center" wrapText="1"/>
    </xf>
    <xf numFmtId="0" fontId="3" fillId="2" borderId="13" xfId="0" applyFont="1" applyFill="1" applyBorder="1" applyAlignment="1">
      <alignment horizontal="justify" vertical="center"/>
    </xf>
    <xf numFmtId="9" fontId="3" fillId="2" borderId="13" xfId="0" quotePrefix="1" applyNumberFormat="1" applyFont="1" applyFill="1" applyBorder="1" applyAlignment="1">
      <alignment horizontal="center" vertical="center" wrapText="1"/>
    </xf>
    <xf numFmtId="10" fontId="29" fillId="2" borderId="13" xfId="1" applyNumberFormat="1" applyFont="1" applyFill="1" applyBorder="1" applyAlignment="1">
      <alignment horizontal="center" vertical="center"/>
    </xf>
    <xf numFmtId="0" fontId="31" fillId="2" borderId="13" xfId="0" applyNumberFormat="1" applyFont="1" applyFill="1" applyBorder="1" applyAlignment="1">
      <alignment vertical="center" wrapText="1" readingOrder="1"/>
    </xf>
    <xf numFmtId="0" fontId="31" fillId="2" borderId="13" xfId="0" applyNumberFormat="1" applyFont="1" applyFill="1" applyBorder="1" applyAlignment="1">
      <alignment horizontal="left" vertical="center" wrapText="1" readingOrder="1"/>
    </xf>
    <xf numFmtId="165" fontId="31" fillId="2" borderId="13" xfId="0" applyNumberFormat="1" applyFont="1" applyFill="1" applyBorder="1" applyAlignment="1">
      <alignment horizontal="right" vertical="center" wrapText="1" readingOrder="1"/>
    </xf>
    <xf numFmtId="0" fontId="28" fillId="4" borderId="13" xfId="0" applyFont="1" applyFill="1" applyBorder="1" applyAlignment="1">
      <alignment horizontal="justify" vertical="center"/>
    </xf>
    <xf numFmtId="0" fontId="3" fillId="4" borderId="22" xfId="0" applyFont="1" applyFill="1" applyBorder="1" applyAlignment="1">
      <alignment horizontal="justify" vertical="center"/>
    </xf>
    <xf numFmtId="0" fontId="28" fillId="4" borderId="0" xfId="0" applyFont="1" applyFill="1" applyAlignment="1">
      <alignment horizontal="justify" vertical="center"/>
    </xf>
    <xf numFmtId="0" fontId="3" fillId="4" borderId="13" xfId="0" applyFont="1" applyFill="1" applyBorder="1" applyAlignment="1">
      <alignment vertical="center" wrapText="1"/>
    </xf>
    <xf numFmtId="0" fontId="3" fillId="4" borderId="13" xfId="0" applyFont="1" applyFill="1" applyBorder="1" applyAlignment="1">
      <alignment horizontal="justify" vertical="center"/>
    </xf>
    <xf numFmtId="0" fontId="28" fillId="4" borderId="13" xfId="0" applyFont="1" applyFill="1" applyBorder="1" applyAlignment="1">
      <alignment horizontal="justify" vertical="top" wrapText="1"/>
    </xf>
    <xf numFmtId="0" fontId="3" fillId="4" borderId="23" xfId="0" quotePrefix="1" applyFont="1" applyFill="1" applyBorder="1" applyAlignment="1">
      <alignment horizontal="left" vertical="top" wrapText="1"/>
    </xf>
    <xf numFmtId="0" fontId="3" fillId="4" borderId="25" xfId="0" applyFont="1" applyFill="1" applyBorder="1" applyAlignment="1">
      <alignment horizontal="justify" vertical="top" wrapText="1"/>
    </xf>
    <xf numFmtId="0" fontId="3" fillId="4" borderId="13" xfId="0" applyFont="1" applyFill="1" applyBorder="1" applyAlignment="1">
      <alignment horizontal="justify" vertical="center" wrapText="1"/>
    </xf>
    <xf numFmtId="0" fontId="28" fillId="4" borderId="13" xfId="0" applyFont="1" applyFill="1" applyBorder="1" applyAlignment="1">
      <alignment horizontal="left" vertical="center" wrapText="1"/>
    </xf>
    <xf numFmtId="0" fontId="28" fillId="4" borderId="13" xfId="0" applyFont="1" applyFill="1" applyBorder="1" applyAlignment="1">
      <alignment horizontal="justify" vertical="center" wrapText="1"/>
    </xf>
    <xf numFmtId="9" fontId="0" fillId="0" borderId="0" xfId="0" applyNumberFormat="1" applyAlignment="1">
      <alignment horizontal="center" vertical="center" wrapText="1"/>
    </xf>
    <xf numFmtId="9" fontId="2" fillId="0" borderId="26" xfId="1" applyNumberFormat="1" applyFont="1" applyBorder="1" applyAlignment="1">
      <alignment horizontal="center" vertical="center"/>
    </xf>
    <xf numFmtId="0" fontId="0" fillId="2" borderId="0" xfId="0" applyFill="1" applyAlignment="1">
      <alignment vertical="center"/>
    </xf>
    <xf numFmtId="0" fontId="3" fillId="0" borderId="21"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16" xfId="0" applyFont="1" applyBorder="1" applyAlignment="1">
      <alignment horizontal="justify" vertical="center"/>
    </xf>
    <xf numFmtId="0" fontId="3" fillId="0" borderId="5" xfId="0" applyFont="1" applyBorder="1" applyAlignment="1">
      <alignment horizontal="justify" vertical="top" wrapText="1"/>
    </xf>
    <xf numFmtId="0" fontId="3" fillId="0" borderId="43" xfId="0" applyFont="1" applyBorder="1" applyAlignment="1">
      <alignment horizontal="justify" vertical="center"/>
    </xf>
    <xf numFmtId="0" fontId="3" fillId="0" borderId="44" xfId="0" quotePrefix="1" applyFont="1" applyFill="1" applyBorder="1" applyAlignment="1">
      <alignment horizontal="left" vertical="center" wrapText="1"/>
    </xf>
    <xf numFmtId="9" fontId="7" fillId="0" borderId="13" xfId="1" quotePrefix="1" applyFont="1" applyFill="1" applyBorder="1" applyAlignment="1">
      <alignment horizontal="left" vertical="center" wrapText="1"/>
    </xf>
    <xf numFmtId="0" fontId="10" fillId="0" borderId="13" xfId="0" applyFont="1" applyBorder="1" applyAlignment="1">
      <alignment vertical="center" wrapText="1"/>
    </xf>
    <xf numFmtId="0" fontId="3" fillId="0" borderId="19" xfId="0" applyFont="1" applyBorder="1" applyAlignment="1">
      <alignment vertical="center" wrapText="1"/>
    </xf>
    <xf numFmtId="0" fontId="3" fillId="4" borderId="13" xfId="0" applyFont="1" applyFill="1" applyBorder="1" applyAlignment="1">
      <alignment horizontal="center" vertical="center" wrapText="1"/>
    </xf>
    <xf numFmtId="0" fontId="3" fillId="4" borderId="22" xfId="0" applyFont="1" applyFill="1" applyBorder="1" applyAlignment="1">
      <alignment horizontal="left" vertical="center" wrapText="1"/>
    </xf>
    <xf numFmtId="9" fontId="7" fillId="4" borderId="13" xfId="0" applyNumberFormat="1" applyFont="1" applyFill="1" applyBorder="1" applyAlignment="1">
      <alignment horizontal="center" vertical="center" wrapText="1"/>
    </xf>
    <xf numFmtId="0" fontId="3" fillId="4" borderId="29" xfId="0" quotePrefix="1" applyFont="1" applyFill="1" applyBorder="1" applyAlignment="1">
      <alignment horizontal="left" vertical="center" wrapText="1"/>
    </xf>
    <xf numFmtId="0" fontId="3" fillId="4" borderId="24" xfId="0" applyFont="1" applyFill="1" applyBorder="1" applyAlignment="1">
      <alignment horizontal="left" vertical="center"/>
    </xf>
    <xf numFmtId="0" fontId="3" fillId="4" borderId="25" xfId="0" applyFont="1" applyFill="1" applyBorder="1" applyAlignment="1">
      <alignment horizontal="justify" vertical="center"/>
    </xf>
    <xf numFmtId="0" fontId="3" fillId="4" borderId="44" xfId="0" quotePrefix="1" applyFont="1" applyFill="1" applyBorder="1" applyAlignment="1">
      <alignment horizontal="left" vertical="center" wrapText="1"/>
    </xf>
    <xf numFmtId="9" fontId="7" fillId="4" borderId="23" xfId="1" quotePrefix="1" applyFont="1" applyFill="1" applyBorder="1" applyAlignment="1">
      <alignment horizontal="left" vertical="center" wrapText="1"/>
    </xf>
    <xf numFmtId="0" fontId="7" fillId="4" borderId="22" xfId="0" applyFont="1" applyFill="1" applyBorder="1" applyAlignment="1">
      <alignment vertical="top" wrapText="1"/>
    </xf>
    <xf numFmtId="0" fontId="3" fillId="4" borderId="24" xfId="0" applyFont="1" applyFill="1" applyBorder="1" applyAlignment="1">
      <alignment horizontal="justify" vertical="center"/>
    </xf>
    <xf numFmtId="0" fontId="7" fillId="4" borderId="24" xfId="0" applyFont="1" applyFill="1" applyBorder="1" applyAlignment="1">
      <alignment vertical="center" wrapText="1"/>
    </xf>
    <xf numFmtId="9" fontId="7" fillId="4" borderId="28" xfId="1" quotePrefix="1" applyFont="1" applyFill="1" applyBorder="1" applyAlignment="1">
      <alignment horizontal="left" vertical="center" wrapText="1"/>
    </xf>
    <xf numFmtId="9" fontId="7" fillId="4" borderId="29" xfId="1" quotePrefix="1" applyFont="1" applyFill="1" applyBorder="1" applyAlignment="1">
      <alignment horizontal="left" vertical="center" wrapText="1"/>
    </xf>
    <xf numFmtId="0" fontId="3" fillId="4" borderId="29" xfId="0" applyFont="1" applyFill="1" applyBorder="1" applyAlignment="1">
      <alignment horizontal="justify" vertical="center"/>
    </xf>
    <xf numFmtId="0" fontId="10" fillId="4" borderId="29" xfId="0" applyFont="1" applyFill="1" applyBorder="1" applyAlignment="1">
      <alignment vertical="center" wrapText="1"/>
    </xf>
    <xf numFmtId="9" fontId="3" fillId="4" borderId="29" xfId="0" quotePrefix="1" applyNumberFormat="1" applyFont="1" applyFill="1" applyBorder="1" applyAlignment="1">
      <alignment horizontal="center" vertical="center" wrapText="1"/>
    </xf>
    <xf numFmtId="0" fontId="3" fillId="4" borderId="36" xfId="0" applyFont="1" applyFill="1" applyBorder="1" applyAlignment="1">
      <alignment vertical="center" wrapText="1"/>
    </xf>
    <xf numFmtId="0" fontId="0" fillId="4" borderId="13" xfId="0" applyFill="1" applyBorder="1" applyAlignment="1">
      <alignment wrapText="1"/>
    </xf>
    <xf numFmtId="9" fontId="0" fillId="4" borderId="13" xfId="0" applyNumberFormat="1" applyFill="1" applyBorder="1" applyAlignment="1">
      <alignment horizontal="center" wrapText="1"/>
    </xf>
    <xf numFmtId="0" fontId="0" fillId="0" borderId="13" xfId="0" applyBorder="1" applyAlignment="1"/>
    <xf numFmtId="164" fontId="2" fillId="0" borderId="26" xfId="1" applyNumberFormat="1" applyFont="1" applyBorder="1" applyAlignment="1">
      <alignment horizontal="center" vertical="center" wrapText="1"/>
    </xf>
    <xf numFmtId="0" fontId="0" fillId="2" borderId="13" xfId="0" applyFill="1" applyBorder="1" applyAlignment="1">
      <alignment wrapText="1"/>
    </xf>
    <xf numFmtId="0" fontId="0" fillId="9" borderId="4" xfId="0" applyFill="1" applyBorder="1"/>
    <xf numFmtId="0" fontId="0" fillId="9" borderId="0" xfId="0" applyFill="1" applyBorder="1"/>
    <xf numFmtId="0" fontId="0" fillId="9" borderId="5" xfId="0" applyFill="1" applyBorder="1"/>
    <xf numFmtId="0" fontId="23" fillId="9" borderId="4" xfId="0" applyFont="1" applyFill="1" applyBorder="1" applyAlignment="1">
      <alignment horizontal="center"/>
    </xf>
    <xf numFmtId="0" fontId="23" fillId="9" borderId="0" xfId="0" applyFont="1" applyFill="1" applyBorder="1" applyAlignment="1">
      <alignment horizontal="center"/>
    </xf>
    <xf numFmtId="0" fontId="23" fillId="9" borderId="5" xfId="0" applyFont="1" applyFill="1" applyBorder="1" applyAlignment="1">
      <alignment horizontal="center"/>
    </xf>
    <xf numFmtId="0" fontId="0" fillId="9" borderId="6" xfId="0" applyFill="1" applyBorder="1"/>
    <xf numFmtId="0" fontId="0" fillId="9" borderId="7" xfId="0" applyFill="1" applyBorder="1"/>
    <xf numFmtId="0" fontId="0" fillId="9" borderId="8" xfId="0" applyFill="1" applyBorder="1"/>
    <xf numFmtId="0" fontId="0" fillId="8" borderId="4" xfId="0" applyFill="1" applyBorder="1"/>
    <xf numFmtId="0" fontId="0" fillId="8" borderId="0" xfId="0" applyFill="1" applyBorder="1"/>
    <xf numFmtId="0" fontId="0" fillId="8" borderId="5" xfId="0" applyFill="1" applyBorder="1"/>
    <xf numFmtId="0" fontId="13" fillId="2" borderId="0" xfId="0" applyFont="1" applyFill="1" applyBorder="1" applyAlignment="1">
      <alignment horizontal="center"/>
    </xf>
    <xf numFmtId="0" fontId="26" fillId="2" borderId="0" xfId="0" applyFont="1" applyFill="1" applyBorder="1"/>
    <xf numFmtId="0" fontId="0" fillId="8" borderId="0" xfId="0" applyFill="1" applyBorder="1" applyAlignment="1">
      <alignment horizontal="center"/>
    </xf>
    <xf numFmtId="0" fontId="13" fillId="8" borderId="4" xfId="0" applyFont="1" applyFill="1" applyBorder="1" applyAlignment="1">
      <alignment horizontal="center"/>
    </xf>
    <xf numFmtId="0" fontId="13" fillId="8" borderId="0" xfId="0" applyFont="1" applyFill="1" applyBorder="1" applyAlignment="1">
      <alignment horizontal="center"/>
    </xf>
    <xf numFmtId="0" fontId="13" fillId="8" borderId="5" xfId="0" applyFont="1" applyFill="1" applyBorder="1" applyAlignment="1">
      <alignment horizontal="center"/>
    </xf>
    <xf numFmtId="0" fontId="24" fillId="8" borderId="17" xfId="0" applyFont="1" applyFill="1" applyBorder="1" applyAlignment="1">
      <alignment horizontal="center" vertical="center"/>
    </xf>
    <xf numFmtId="0" fontId="24" fillId="8" borderId="20" xfId="0" applyFont="1" applyFill="1" applyBorder="1" applyAlignment="1">
      <alignment horizontal="center" vertical="center"/>
    </xf>
    <xf numFmtId="0" fontId="13" fillId="8" borderId="19" xfId="0" applyFont="1" applyFill="1" applyBorder="1" applyAlignment="1">
      <alignment horizontal="center"/>
    </xf>
    <xf numFmtId="0" fontId="0" fillId="8" borderId="21" xfId="0" applyFill="1" applyBorder="1" applyAlignment="1">
      <alignment vertical="center"/>
    </xf>
    <xf numFmtId="164" fontId="0" fillId="8" borderId="13" xfId="0" applyNumberFormat="1" applyFill="1" applyBorder="1" applyAlignment="1">
      <alignment horizontal="center" vertical="center"/>
    </xf>
    <xf numFmtId="167" fontId="0" fillId="8" borderId="22" xfId="0" applyNumberFormat="1" applyFont="1" applyFill="1" applyBorder="1" applyAlignment="1">
      <alignment horizontal="center"/>
    </xf>
    <xf numFmtId="0" fontId="25" fillId="8" borderId="21" xfId="0" applyFont="1" applyFill="1" applyBorder="1" applyAlignment="1">
      <alignment vertical="center"/>
    </xf>
    <xf numFmtId="164" fontId="25" fillId="8" borderId="13" xfId="0" applyNumberFormat="1" applyFont="1" applyFill="1" applyBorder="1" applyAlignment="1">
      <alignment horizontal="center" vertical="center"/>
    </xf>
    <xf numFmtId="0" fontId="13" fillId="8" borderId="28" xfId="0" applyFont="1" applyFill="1" applyBorder="1" applyAlignment="1">
      <alignment vertical="center"/>
    </xf>
    <xf numFmtId="10" fontId="13" fillId="8" borderId="29" xfId="1" applyNumberFormat="1" applyFont="1" applyFill="1" applyBorder="1" applyAlignment="1">
      <alignment horizontal="center" vertical="center"/>
    </xf>
    <xf numFmtId="167" fontId="13" fillId="8" borderId="30" xfId="0" applyNumberFormat="1" applyFont="1" applyFill="1" applyBorder="1" applyAlignment="1">
      <alignment horizontal="center"/>
    </xf>
    <xf numFmtId="164" fontId="0" fillId="8" borderId="0" xfId="0" applyNumberFormat="1" applyFill="1" applyBorder="1" applyAlignment="1">
      <alignment horizontal="center"/>
    </xf>
    <xf numFmtId="0" fontId="7" fillId="8" borderId="21" xfId="0" applyFont="1" applyFill="1" applyBorder="1" applyAlignment="1">
      <alignment vertical="center" wrapText="1"/>
    </xf>
    <xf numFmtId="0" fontId="7" fillId="8" borderId="13" xfId="0" applyFont="1" applyFill="1" applyBorder="1" applyAlignment="1">
      <alignment vertical="center" wrapText="1"/>
    </xf>
    <xf numFmtId="0" fontId="7" fillId="2" borderId="24" xfId="0" applyFont="1" applyFill="1" applyBorder="1" applyAlignment="1">
      <alignment vertical="center" wrapText="1"/>
    </xf>
    <xf numFmtId="0" fontId="32" fillId="0" borderId="13" xfId="0" applyFont="1" applyBorder="1" applyAlignment="1">
      <alignment horizontal="justify" vertical="center" wrapText="1"/>
    </xf>
    <xf numFmtId="2" fontId="2" fillId="7" borderId="29" xfId="0" applyNumberFormat="1" applyFont="1" applyFill="1" applyBorder="1" applyAlignment="1">
      <alignment horizontal="center" vertical="center" wrapText="1"/>
    </xf>
    <xf numFmtId="0" fontId="3" fillId="0" borderId="40" xfId="0" applyFont="1" applyBorder="1" applyAlignment="1">
      <alignment vertical="center"/>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7" fillId="0" borderId="21" xfId="0" applyFont="1" applyFill="1" applyBorder="1" applyAlignment="1">
      <alignment vertical="center" wrapText="1"/>
    </xf>
    <xf numFmtId="0" fontId="7" fillId="0" borderId="13" xfId="0" applyFont="1" applyFill="1" applyBorder="1" applyAlignment="1">
      <alignment vertical="center" wrapText="1"/>
    </xf>
    <xf numFmtId="0" fontId="3" fillId="0" borderId="13" xfId="0" applyFont="1" applyFill="1" applyBorder="1" applyAlignment="1">
      <alignment vertical="center" wrapText="1"/>
    </xf>
    <xf numFmtId="0" fontId="3" fillId="0" borderId="13" xfId="0" applyFont="1" applyFill="1" applyBorder="1" applyAlignment="1">
      <alignment horizontal="center" vertical="center" wrapText="1"/>
    </xf>
    <xf numFmtId="0" fontId="2" fillId="0" borderId="22" xfId="0" applyFont="1" applyFill="1" applyBorder="1" applyAlignment="1">
      <alignment horizontal="justify" vertical="top" wrapText="1"/>
    </xf>
    <xf numFmtId="0" fontId="7" fillId="2" borderId="21" xfId="0" applyFont="1" applyFill="1" applyBorder="1" applyAlignment="1">
      <alignment vertical="center" wrapText="1"/>
    </xf>
    <xf numFmtId="0" fontId="7" fillId="2" borderId="13" xfId="0" applyFont="1" applyFill="1" applyBorder="1" applyAlignment="1">
      <alignment vertical="center" wrapText="1"/>
    </xf>
    <xf numFmtId="0" fontId="3" fillId="2" borderId="13" xfId="0" applyFont="1" applyFill="1" applyBorder="1" applyAlignment="1">
      <alignment vertical="center" wrapText="1"/>
    </xf>
    <xf numFmtId="0" fontId="2" fillId="2" borderId="22" xfId="0" applyFont="1" applyFill="1" applyBorder="1" applyAlignment="1">
      <alignment horizontal="justify" vertical="top" wrapText="1"/>
    </xf>
    <xf numFmtId="9" fontId="3" fillId="4" borderId="23" xfId="0" quotePrefix="1" applyNumberFormat="1" applyFont="1" applyFill="1" applyBorder="1" applyAlignment="1">
      <alignment horizontal="center" vertical="top" wrapText="1"/>
    </xf>
    <xf numFmtId="0" fontId="2" fillId="3" borderId="14" xfId="0" applyFont="1" applyFill="1" applyBorder="1" applyAlignment="1">
      <alignment horizontal="center" vertical="center" wrapText="1"/>
    </xf>
    <xf numFmtId="0" fontId="3" fillId="0" borderId="14" xfId="0" applyFont="1" applyBorder="1" applyAlignment="1">
      <alignment horizontal="justify" vertical="top" wrapText="1"/>
    </xf>
    <xf numFmtId="0" fontId="3" fillId="4" borderId="45" xfId="0" applyFont="1" applyFill="1" applyBorder="1" applyAlignment="1">
      <alignment horizontal="justify" vertical="top" wrapText="1"/>
    </xf>
    <xf numFmtId="0" fontId="3" fillId="0" borderId="45" xfId="0" applyFont="1" applyBorder="1" applyAlignment="1">
      <alignment horizontal="justify" vertical="top" wrapText="1"/>
    </xf>
    <xf numFmtId="0" fontId="3" fillId="4" borderId="14" xfId="0" applyFont="1" applyFill="1" applyBorder="1" applyAlignment="1">
      <alignment horizontal="justify" vertical="top" wrapText="1"/>
    </xf>
    <xf numFmtId="0" fontId="3" fillId="0" borderId="14" xfId="0" quotePrefix="1" applyFont="1" applyFill="1" applyBorder="1" applyAlignment="1">
      <alignment horizontal="left" vertical="top" wrapText="1"/>
    </xf>
    <xf numFmtId="0" fontId="28" fillId="0" borderId="4" xfId="0" applyFont="1" applyBorder="1" applyAlignment="1">
      <alignment horizontal="justify" vertical="top"/>
    </xf>
    <xf numFmtId="0" fontId="3" fillId="4" borderId="44" xfId="0" applyFont="1" applyFill="1" applyBorder="1" applyAlignment="1">
      <alignment horizontal="justify" vertical="top" wrapText="1"/>
    </xf>
    <xf numFmtId="0" fontId="3" fillId="0" borderId="44" xfId="0" applyFont="1" applyBorder="1" applyAlignment="1">
      <alignment horizontal="justify" vertical="top" wrapText="1"/>
    </xf>
    <xf numFmtId="9" fontId="3" fillId="4" borderId="44" xfId="0" quotePrefix="1" applyNumberFormat="1" applyFont="1" applyFill="1" applyBorder="1" applyAlignment="1">
      <alignment vertical="top" wrapText="1"/>
    </xf>
    <xf numFmtId="9" fontId="28" fillId="4" borderId="0" xfId="0" applyNumberFormat="1" applyFont="1" applyFill="1" applyBorder="1" applyAlignment="1">
      <alignment horizontal="center" vertical="top" wrapText="1"/>
    </xf>
    <xf numFmtId="0" fontId="3" fillId="0" borderId="28" xfId="0" applyFont="1" applyBorder="1" applyAlignment="1">
      <alignment horizontal="justify" vertical="top" wrapText="1"/>
    </xf>
    <xf numFmtId="9" fontId="3" fillId="0" borderId="29" xfId="0" quotePrefix="1" applyNumberFormat="1" applyFont="1" applyFill="1" applyBorder="1" applyAlignment="1">
      <alignment horizontal="center" vertical="top" wrapText="1"/>
    </xf>
    <xf numFmtId="9" fontId="3" fillId="8" borderId="10" xfId="0" quotePrefix="1" applyNumberFormat="1" applyFont="1" applyFill="1" applyBorder="1" applyAlignment="1">
      <alignment horizontal="center" vertical="center" wrapText="1"/>
    </xf>
    <xf numFmtId="9" fontId="3" fillId="2" borderId="14" xfId="0" quotePrefix="1" applyNumberFormat="1" applyFont="1" applyFill="1" applyBorder="1" applyAlignment="1">
      <alignment horizontal="center" vertical="center" wrapText="1"/>
    </xf>
    <xf numFmtId="9" fontId="3" fillId="8" borderId="14" xfId="0" quotePrefix="1" applyNumberFormat="1" applyFont="1" applyFill="1" applyBorder="1" applyAlignment="1">
      <alignment horizontal="center" vertical="center" wrapText="1"/>
    </xf>
    <xf numFmtId="10" fontId="28" fillId="2" borderId="14" xfId="0" applyNumberFormat="1" applyFont="1" applyFill="1" applyBorder="1" applyAlignment="1">
      <alignment horizontal="center" vertical="center"/>
    </xf>
    <xf numFmtId="10" fontId="28" fillId="8" borderId="14" xfId="0" applyNumberFormat="1" applyFont="1" applyFill="1" applyBorder="1" applyAlignment="1">
      <alignment horizontal="center" vertical="center"/>
    </xf>
    <xf numFmtId="9" fontId="28" fillId="2" borderId="14" xfId="1" applyNumberFormat="1" applyFont="1" applyFill="1" applyBorder="1" applyAlignment="1">
      <alignment horizontal="center" vertical="center"/>
    </xf>
    <xf numFmtId="9" fontId="28" fillId="8" borderId="67" xfId="0" applyNumberFormat="1" applyFont="1" applyFill="1" applyBorder="1" applyAlignment="1">
      <alignment horizontal="center" vertical="center"/>
    </xf>
    <xf numFmtId="6" fontId="12" fillId="8" borderId="16" xfId="0" applyNumberFormat="1" applyFont="1" applyFill="1" applyBorder="1" applyAlignment="1">
      <alignment vertical="center" wrapText="1"/>
    </xf>
    <xf numFmtId="6" fontId="12" fillId="2" borderId="16" xfId="0" applyNumberFormat="1" applyFont="1" applyFill="1" applyBorder="1" applyAlignment="1">
      <alignment vertical="center" wrapText="1"/>
    </xf>
    <xf numFmtId="0" fontId="12" fillId="8" borderId="16" xfId="0" applyFont="1" applyFill="1" applyBorder="1" applyAlignment="1">
      <alignment vertical="center" wrapText="1"/>
    </xf>
    <xf numFmtId="0" fontId="12" fillId="2" borderId="16" xfId="0" applyFont="1" applyFill="1" applyBorder="1" applyAlignment="1">
      <alignment vertical="center" wrapText="1"/>
    </xf>
    <xf numFmtId="49" fontId="2" fillId="8" borderId="53" xfId="0" applyNumberFormat="1" applyFont="1" applyFill="1" applyBorder="1" applyAlignment="1">
      <alignment horizontal="justify" vertical="top" wrapText="1"/>
    </xf>
    <xf numFmtId="0" fontId="2" fillId="2" borderId="72" xfId="0" applyFont="1" applyFill="1" applyBorder="1" applyAlignment="1">
      <alignment horizontal="justify" vertical="top" wrapText="1"/>
    </xf>
    <xf numFmtId="0" fontId="2" fillId="8" borderId="72" xfId="0" applyFont="1" applyFill="1" applyBorder="1" applyAlignment="1">
      <alignment horizontal="justify" vertical="top" wrapText="1"/>
    </xf>
    <xf numFmtId="0" fontId="2" fillId="8" borderId="55" xfId="0" applyFont="1" applyFill="1" applyBorder="1" applyAlignment="1">
      <alignment horizontal="justify" vertical="top" wrapText="1"/>
    </xf>
    <xf numFmtId="9" fontId="0" fillId="2" borderId="13" xfId="0" applyNumberFormat="1" applyFill="1" applyBorder="1" applyAlignment="1">
      <alignment horizontal="center" wrapText="1"/>
    </xf>
    <xf numFmtId="0" fontId="23" fillId="9" borderId="4" xfId="0" applyFont="1" applyFill="1" applyBorder="1" applyAlignment="1">
      <alignment horizontal="center"/>
    </xf>
    <xf numFmtId="0" fontId="23" fillId="9" borderId="0" xfId="0" applyFont="1" applyFill="1" applyBorder="1" applyAlignment="1">
      <alignment horizontal="center"/>
    </xf>
    <xf numFmtId="0" fontId="23" fillId="9" borderId="5" xfId="0" applyFont="1" applyFill="1" applyBorder="1" applyAlignment="1">
      <alignment horizontal="center"/>
    </xf>
    <xf numFmtId="0" fontId="23" fillId="9" borderId="1" xfId="0" applyFont="1" applyFill="1" applyBorder="1" applyAlignment="1">
      <alignment horizontal="center"/>
    </xf>
    <xf numFmtId="0" fontId="23" fillId="9" borderId="2" xfId="0" applyFont="1" applyFill="1" applyBorder="1" applyAlignment="1">
      <alignment horizontal="center"/>
    </xf>
    <xf numFmtId="0" fontId="23" fillId="9" borderId="3" xfId="0" applyFont="1" applyFill="1" applyBorder="1" applyAlignment="1">
      <alignment horizontal="center"/>
    </xf>
    <xf numFmtId="0" fontId="23" fillId="9" borderId="4" xfId="0" applyFont="1" applyFill="1" applyBorder="1" applyAlignment="1">
      <alignment horizontal="center"/>
    </xf>
    <xf numFmtId="0" fontId="23" fillId="9" borderId="0" xfId="0" applyFont="1" applyFill="1" applyBorder="1" applyAlignment="1">
      <alignment horizontal="center"/>
    </xf>
    <xf numFmtId="0" fontId="23" fillId="9" borderId="5" xfId="0" applyFont="1" applyFill="1" applyBorder="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0"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0" fillId="2" borderId="38" xfId="0" applyFont="1" applyFill="1" applyBorder="1" applyAlignment="1">
      <alignment horizontal="left" vertical="center" wrapText="1"/>
    </xf>
    <xf numFmtId="0" fontId="0" fillId="2" borderId="39" xfId="0" applyFont="1" applyFill="1" applyBorder="1" applyAlignment="1">
      <alignment horizontal="left" vertical="center" wrapText="1"/>
    </xf>
    <xf numFmtId="0" fontId="0" fillId="2" borderId="40" xfId="0" applyFont="1" applyFill="1" applyBorder="1" applyAlignment="1">
      <alignment horizontal="left" vertical="center" wrapText="1"/>
    </xf>
    <xf numFmtId="0" fontId="23" fillId="8" borderId="1" xfId="0" applyFont="1" applyFill="1" applyBorder="1" applyAlignment="1">
      <alignment horizontal="center"/>
    </xf>
    <xf numFmtId="0" fontId="23" fillId="8" borderId="2" xfId="0" applyFont="1" applyFill="1" applyBorder="1" applyAlignment="1">
      <alignment horizontal="center"/>
    </xf>
    <xf numFmtId="0" fontId="23" fillId="8" borderId="3" xfId="0" applyFont="1" applyFill="1" applyBorder="1" applyAlignment="1">
      <alignment horizontal="center"/>
    </xf>
    <xf numFmtId="0" fontId="23" fillId="8" borderId="4" xfId="0" applyFont="1" applyFill="1" applyBorder="1" applyAlignment="1">
      <alignment horizontal="center"/>
    </xf>
    <xf numFmtId="0" fontId="23" fillId="8" borderId="0" xfId="0" applyFont="1" applyFill="1" applyBorder="1" applyAlignment="1">
      <alignment horizontal="center"/>
    </xf>
    <xf numFmtId="0" fontId="23" fillId="8" borderId="5" xfId="0" applyFont="1" applyFill="1" applyBorder="1" applyAlignment="1">
      <alignment horizontal="center"/>
    </xf>
    <xf numFmtId="0" fontId="13" fillId="8" borderId="4" xfId="0" applyFont="1" applyFill="1" applyBorder="1" applyAlignment="1">
      <alignment horizontal="center"/>
    </xf>
    <xf numFmtId="0" fontId="13" fillId="8" borderId="0" xfId="0" applyFont="1" applyFill="1" applyBorder="1" applyAlignment="1">
      <alignment horizontal="center"/>
    </xf>
    <xf numFmtId="0" fontId="13" fillId="8" borderId="5" xfId="0" applyFont="1" applyFill="1" applyBorder="1" applyAlignment="1">
      <alignment horizontal="center"/>
    </xf>
    <xf numFmtId="0" fontId="24" fillId="8" borderId="62" xfId="0" applyFont="1" applyFill="1" applyBorder="1" applyAlignment="1">
      <alignment horizontal="center" vertical="center"/>
    </xf>
    <xf numFmtId="0" fontId="24" fillId="8" borderId="63" xfId="0" applyFont="1" applyFill="1" applyBorder="1" applyAlignment="1">
      <alignment horizontal="center" vertical="center"/>
    </xf>
    <xf numFmtId="0" fontId="24" fillId="8" borderId="64" xfId="0" applyFont="1" applyFill="1" applyBorder="1" applyAlignment="1">
      <alignment horizontal="center"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41" xfId="0" applyFont="1" applyBorder="1" applyAlignment="1">
      <alignment horizontal="left" vertical="center"/>
    </xf>
    <xf numFmtId="0" fontId="2" fillId="0" borderId="17" xfId="0" quotePrefix="1" applyFont="1" applyFill="1" applyBorder="1" applyAlignment="1">
      <alignment horizontal="left" vertical="center" wrapText="1"/>
    </xf>
    <xf numFmtId="0" fontId="2" fillId="0" borderId="18" xfId="0" quotePrefix="1" applyFont="1" applyFill="1" applyBorder="1" applyAlignment="1">
      <alignment horizontal="left" vertical="center" wrapText="1"/>
    </xf>
    <xf numFmtId="0" fontId="2" fillId="0" borderId="28" xfId="0" quotePrefix="1" applyFont="1" applyFill="1" applyBorder="1" applyAlignment="1">
      <alignment horizontal="left" vertical="center" wrapText="1"/>
    </xf>
    <xf numFmtId="0" fontId="2" fillId="0" borderId="29" xfId="0" quotePrefix="1" applyFont="1" applyFill="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37" xfId="0" applyFont="1" applyBorder="1" applyAlignment="1">
      <alignment horizontal="left"/>
    </xf>
    <xf numFmtId="0" fontId="2" fillId="0" borderId="26" xfId="0" applyFont="1" applyBorder="1" applyAlignment="1">
      <alignment horizontal="left"/>
    </xf>
    <xf numFmtId="0" fontId="2" fillId="0" borderId="27" xfId="0" applyFont="1" applyBorder="1" applyAlignment="1">
      <alignment horizontal="left"/>
    </xf>
    <xf numFmtId="2" fontId="3" fillId="0" borderId="28" xfId="0" applyNumberFormat="1" applyFont="1" applyBorder="1" applyAlignment="1">
      <alignment horizontal="left" vertical="top" wrapText="1"/>
    </xf>
    <xf numFmtId="2" fontId="3" fillId="0" borderId="29" xfId="0" applyNumberFormat="1" applyFont="1" applyBorder="1" applyAlignment="1">
      <alignment horizontal="left" vertical="top" wrapText="1"/>
    </xf>
    <xf numFmtId="2" fontId="3" fillId="0" borderId="30" xfId="0" applyNumberFormat="1" applyFont="1" applyBorder="1" applyAlignment="1">
      <alignment horizontal="left" vertical="top" wrapText="1"/>
    </xf>
    <xf numFmtId="0" fontId="2" fillId="0" borderId="38" xfId="0" applyFont="1" applyBorder="1" applyAlignment="1">
      <alignment vertical="center"/>
    </xf>
    <xf numFmtId="0" fontId="3" fillId="0" borderId="39" xfId="0" applyFont="1" applyBorder="1" applyAlignment="1">
      <alignment vertical="center"/>
    </xf>
    <xf numFmtId="0" fontId="3" fillId="0" borderId="40" xfId="0" applyFont="1" applyBorder="1" applyAlignment="1">
      <alignmen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3" fillId="2" borderId="38" xfId="0" applyFont="1" applyFill="1" applyBorder="1" applyAlignment="1">
      <alignment horizontal="left" vertical="top" wrapText="1"/>
    </xf>
    <xf numFmtId="0" fontId="3" fillId="2" borderId="39" xfId="0" applyFont="1" applyFill="1" applyBorder="1" applyAlignment="1">
      <alignment horizontal="left" vertical="top"/>
    </xf>
    <xf numFmtId="0" fontId="3" fillId="2" borderId="40" xfId="0" applyFont="1" applyFill="1" applyBorder="1" applyAlignment="1">
      <alignment horizontal="left" vertical="top"/>
    </xf>
    <xf numFmtId="0" fontId="3" fillId="2" borderId="39" xfId="0" applyFont="1" applyFill="1" applyBorder="1" applyAlignment="1">
      <alignment horizontal="left" vertical="top" wrapText="1"/>
    </xf>
    <xf numFmtId="0" fontId="3" fillId="2" borderId="40" xfId="0" applyFont="1" applyFill="1" applyBorder="1" applyAlignment="1">
      <alignment horizontal="left" vertical="top" wrapText="1"/>
    </xf>
    <xf numFmtId="0" fontId="3" fillId="2" borderId="62" xfId="0" applyFont="1" applyFill="1" applyBorder="1" applyAlignment="1">
      <alignment horizontal="left" vertical="top" wrapText="1"/>
    </xf>
    <xf numFmtId="0" fontId="3" fillId="2" borderId="63" xfId="0" applyFont="1" applyFill="1" applyBorder="1" applyAlignment="1">
      <alignment horizontal="left" vertical="top" wrapText="1"/>
    </xf>
    <xf numFmtId="0" fontId="3" fillId="2" borderId="64" xfId="0" applyFont="1" applyFill="1" applyBorder="1" applyAlignment="1">
      <alignment horizontal="left" vertical="top"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11" xfId="0" applyFont="1" applyFill="1" applyBorder="1" applyAlignment="1">
      <alignment horizontal="left"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left" vertical="top" wrapText="1"/>
    </xf>
    <xf numFmtId="2" fontId="3" fillId="0" borderId="34" xfId="0" applyNumberFormat="1" applyFont="1" applyBorder="1" applyAlignment="1">
      <alignment horizontal="left" vertical="top" wrapText="1"/>
    </xf>
    <xf numFmtId="2" fontId="3" fillId="0" borderId="35" xfId="0" applyNumberFormat="1" applyFont="1" applyBorder="1" applyAlignment="1">
      <alignment horizontal="left" vertical="top" wrapText="1"/>
    </xf>
    <xf numFmtId="2" fontId="3" fillId="0" borderId="36" xfId="0" applyNumberFormat="1" applyFont="1" applyBorder="1" applyAlignment="1">
      <alignment horizontal="left" vertical="top" wrapText="1"/>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70" xfId="0" applyFont="1" applyFill="1" applyBorder="1" applyAlignment="1">
      <alignment horizontal="left" vertical="top" wrapText="1"/>
    </xf>
    <xf numFmtId="0" fontId="3" fillId="2" borderId="25" xfId="0" applyFont="1" applyFill="1" applyBorder="1" applyAlignment="1">
      <alignment horizontal="left" vertical="top" wrapText="1"/>
    </xf>
    <xf numFmtId="0" fontId="2" fillId="3" borderId="68"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37"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26" xfId="0" quotePrefix="1"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3" borderId="37"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42"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2" borderId="16" xfId="0" applyFont="1" applyFill="1" applyBorder="1" applyAlignment="1">
      <alignment horizontal="left" vertical="top" wrapText="1"/>
    </xf>
    <xf numFmtId="2" fontId="3" fillId="0" borderId="12" xfId="0" applyNumberFormat="1" applyFont="1" applyBorder="1" applyAlignment="1">
      <alignment horizontal="left" vertical="top" wrapText="1"/>
    </xf>
    <xf numFmtId="0" fontId="17" fillId="2" borderId="6" xfId="0" applyFont="1" applyFill="1" applyBorder="1" applyAlignment="1">
      <alignment horizontal="left" vertical="center"/>
    </xf>
    <xf numFmtId="0" fontId="17" fillId="2" borderId="7" xfId="0" applyFont="1" applyFill="1" applyBorder="1" applyAlignment="1">
      <alignment horizontal="left" vertical="center"/>
    </xf>
    <xf numFmtId="0" fontId="17" fillId="2" borderId="11" xfId="0" applyFont="1" applyFill="1" applyBorder="1" applyAlignment="1">
      <alignment horizontal="left" vertical="center"/>
    </xf>
    <xf numFmtId="0" fontId="17" fillId="2" borderId="12"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4" xfId="0" applyFont="1" applyFill="1" applyBorder="1" applyAlignment="1">
      <alignment horizontal="left" vertical="center" wrapText="1"/>
    </xf>
    <xf numFmtId="0" fontId="17" fillId="2" borderId="0" xfId="0" applyFont="1" applyFill="1" applyBorder="1" applyAlignment="1">
      <alignment horizontal="left" vertical="center"/>
    </xf>
    <xf numFmtId="0" fontId="17" fillId="2" borderId="5" xfId="0" applyFont="1" applyFill="1" applyBorder="1" applyAlignment="1">
      <alignment horizontal="left" vertical="center"/>
    </xf>
    <xf numFmtId="0" fontId="17" fillId="2" borderId="4" xfId="0" applyFont="1" applyFill="1" applyBorder="1" applyAlignment="1">
      <alignment horizontal="left" vertical="top" wrapText="1"/>
    </xf>
    <xf numFmtId="0" fontId="17" fillId="2" borderId="0" xfId="0" applyFont="1" applyFill="1" applyBorder="1" applyAlignment="1">
      <alignment horizontal="left" vertical="top" wrapText="1"/>
    </xf>
    <xf numFmtId="0" fontId="17" fillId="2" borderId="5" xfId="0" applyFont="1" applyFill="1" applyBorder="1" applyAlignment="1">
      <alignment horizontal="left" vertical="top" wrapText="1"/>
    </xf>
    <xf numFmtId="0" fontId="17" fillId="2" borderId="6"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2" fillId="3" borderId="25"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66" xfId="0" applyFont="1" applyBorder="1" applyAlignment="1">
      <alignment horizontal="left"/>
    </xf>
    <xf numFmtId="2" fontId="3" fillId="0" borderId="67" xfId="0" applyNumberFormat="1" applyFont="1" applyBorder="1" applyAlignment="1">
      <alignment horizontal="left" vertical="top"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2" fillId="3" borderId="58"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32" xfId="0" applyFont="1" applyFill="1" applyBorder="1" applyAlignment="1">
      <alignment horizontal="center" vertical="center"/>
    </xf>
    <xf numFmtId="0" fontId="2" fillId="3" borderId="33" xfId="0" applyFont="1" applyFill="1" applyBorder="1" applyAlignment="1">
      <alignment horizontal="center" vertical="center"/>
    </xf>
    <xf numFmtId="0" fontId="16" fillId="2" borderId="6" xfId="0" applyFont="1" applyFill="1" applyBorder="1" applyAlignment="1">
      <alignment horizontal="left" vertical="center"/>
    </xf>
    <xf numFmtId="0" fontId="16" fillId="2" borderId="7" xfId="0" applyFont="1" applyFill="1" applyBorder="1" applyAlignment="1">
      <alignment horizontal="left" vertical="center"/>
    </xf>
    <xf numFmtId="0" fontId="16" fillId="2" borderId="11" xfId="0" applyFont="1" applyFill="1" applyBorder="1" applyAlignment="1">
      <alignment horizontal="left" vertical="center"/>
    </xf>
    <xf numFmtId="0" fontId="16" fillId="2" borderId="12" xfId="0" applyFont="1" applyFill="1" applyBorder="1" applyAlignment="1">
      <alignment horizontal="left" vertical="top"/>
    </xf>
    <xf numFmtId="0" fontId="16" fillId="2" borderId="8" xfId="0" applyFont="1" applyFill="1" applyBorder="1" applyAlignment="1">
      <alignment horizontal="left" vertical="top"/>
    </xf>
    <xf numFmtId="0" fontId="2" fillId="2" borderId="4" xfId="0" applyFont="1" applyFill="1" applyBorder="1" applyAlignment="1">
      <alignment horizontal="left" vertical="center" wrapText="1"/>
    </xf>
    <xf numFmtId="0" fontId="2" fillId="2" borderId="0" xfId="0" applyFont="1" applyFill="1" applyBorder="1" applyAlignment="1">
      <alignment horizontal="left" vertical="center"/>
    </xf>
    <xf numFmtId="0" fontId="2" fillId="2" borderId="5" xfId="0" applyFont="1" applyFill="1" applyBorder="1" applyAlignment="1">
      <alignment horizontal="left" vertical="center"/>
    </xf>
    <xf numFmtId="0" fontId="34" fillId="5" borderId="13" xfId="2" applyFill="1" applyBorder="1" applyAlignment="1">
      <alignment horizontal="center" vertical="center"/>
    </xf>
    <xf numFmtId="0" fontId="34" fillId="0" borderId="13" xfId="2" applyBorder="1" applyAlignment="1">
      <alignment horizontal="center" vertical="center"/>
    </xf>
    <xf numFmtId="0" fontId="16" fillId="2" borderId="12" xfId="0" applyFont="1" applyFill="1" applyBorder="1" applyAlignment="1">
      <alignment horizontal="center" vertical="top"/>
    </xf>
    <xf numFmtId="0" fontId="16" fillId="2" borderId="8" xfId="0" applyFont="1" applyFill="1" applyBorder="1" applyAlignment="1">
      <alignment horizontal="center" vertical="top"/>
    </xf>
    <xf numFmtId="0" fontId="3" fillId="0" borderId="24" xfId="0" applyFont="1" applyBorder="1" applyAlignment="1">
      <alignment horizontal="left" vertical="top" wrapText="1"/>
    </xf>
    <xf numFmtId="0" fontId="3" fillId="0" borderId="36" xfId="0" applyFont="1" applyBorder="1" applyAlignment="1">
      <alignment horizontal="left" vertical="top" wrapText="1"/>
    </xf>
    <xf numFmtId="0" fontId="3" fillId="5" borderId="31" xfId="0" applyFont="1" applyFill="1" applyBorder="1" applyAlignment="1">
      <alignment horizontal="left" vertical="top" wrapText="1"/>
    </xf>
    <xf numFmtId="0" fontId="3" fillId="5" borderId="17" xfId="0" applyFont="1" applyFill="1" applyBorder="1" applyAlignment="1">
      <alignment horizontal="left" vertical="top" wrapText="1"/>
    </xf>
    <xf numFmtId="0" fontId="3" fillId="5" borderId="32" xfId="0" applyFont="1" applyFill="1" applyBorder="1" applyAlignment="1">
      <alignment horizontal="left" vertical="top" wrapText="1"/>
    </xf>
    <xf numFmtId="0" fontId="3" fillId="5" borderId="18" xfId="0" applyFont="1" applyFill="1" applyBorder="1" applyAlignment="1">
      <alignment horizontal="left" vertical="top" wrapText="1"/>
    </xf>
    <xf numFmtId="0" fontId="3" fillId="5" borderId="33" xfId="0" applyFont="1" applyFill="1" applyBorder="1" applyAlignment="1">
      <alignment horizontal="left" vertical="top" wrapText="1"/>
    </xf>
    <xf numFmtId="0" fontId="3" fillId="5" borderId="19" xfId="0" applyFont="1" applyFill="1" applyBorder="1" applyAlignment="1">
      <alignment horizontal="left" vertical="top" wrapText="1"/>
    </xf>
    <xf numFmtId="0" fontId="3" fillId="5" borderId="44" xfId="0" applyFont="1" applyFill="1" applyBorder="1" applyAlignment="1">
      <alignment horizontal="left" vertical="top" wrapText="1"/>
    </xf>
    <xf numFmtId="9" fontId="18" fillId="5" borderId="23" xfId="0" quotePrefix="1" applyNumberFormat="1" applyFont="1" applyFill="1" applyBorder="1" applyAlignment="1">
      <alignment horizontal="center" vertical="center" wrapText="1"/>
    </xf>
    <xf numFmtId="9" fontId="18" fillId="5" borderId="18" xfId="0" quotePrefix="1" applyNumberFormat="1" applyFont="1" applyFill="1" applyBorder="1" applyAlignment="1">
      <alignment horizontal="center" vertical="center" wrapText="1"/>
    </xf>
    <xf numFmtId="0" fontId="33" fillId="5" borderId="24" xfId="0" applyFont="1" applyFill="1" applyBorder="1" applyAlignment="1">
      <alignment horizontal="left" vertical="top" wrapText="1"/>
    </xf>
    <xf numFmtId="0" fontId="3" fillId="0" borderId="44" xfId="0" applyFont="1" applyBorder="1" applyAlignment="1">
      <alignment horizontal="left" vertical="top" wrapText="1"/>
    </xf>
    <xf numFmtId="0" fontId="3" fillId="0" borderId="46" xfId="0" applyFont="1" applyBorder="1" applyAlignment="1">
      <alignment horizontal="left" vertical="top" wrapText="1"/>
    </xf>
    <xf numFmtId="0" fontId="3" fillId="0" borderId="23" xfId="0" applyFont="1" applyBorder="1" applyAlignment="1">
      <alignment horizontal="left" vertical="top" wrapText="1"/>
    </xf>
    <xf numFmtId="0" fontId="3" fillId="0" borderId="47" xfId="0" applyFont="1" applyBorder="1" applyAlignment="1">
      <alignment horizontal="left" vertical="top" wrapText="1"/>
    </xf>
    <xf numFmtId="0" fontId="3" fillId="0" borderId="45" xfId="0" applyFont="1" applyBorder="1" applyAlignment="1">
      <alignment horizontal="left" vertical="top" wrapText="1"/>
    </xf>
    <xf numFmtId="0" fontId="3" fillId="0" borderId="48" xfId="0" applyFont="1" applyBorder="1" applyAlignment="1">
      <alignment horizontal="left" vertical="top" wrapText="1"/>
    </xf>
    <xf numFmtId="0" fontId="3" fillId="0" borderId="25" xfId="0" applyFont="1" applyBorder="1" applyAlignment="1">
      <alignment horizontal="left" vertical="top" wrapText="1"/>
    </xf>
    <xf numFmtId="0" fontId="3" fillId="0" borderId="61" xfId="0" applyFont="1" applyBorder="1" applyAlignment="1">
      <alignment horizontal="left" vertical="top" wrapText="1"/>
    </xf>
    <xf numFmtId="9" fontId="18" fillId="0" borderId="23" xfId="0" quotePrefix="1" applyNumberFormat="1" applyFont="1" applyFill="1" applyBorder="1" applyAlignment="1">
      <alignment horizontal="center" vertical="center" wrapText="1"/>
    </xf>
    <xf numFmtId="9" fontId="18" fillId="0" borderId="35" xfId="0" quotePrefix="1" applyNumberFormat="1" applyFont="1" applyFill="1" applyBorder="1" applyAlignment="1">
      <alignment horizontal="center" vertical="center" wrapText="1"/>
    </xf>
    <xf numFmtId="0" fontId="2" fillId="0" borderId="62" xfId="0" quotePrefix="1" applyFont="1" applyFill="1" applyBorder="1" applyAlignment="1">
      <alignment horizontal="left" vertical="center" wrapText="1"/>
    </xf>
    <xf numFmtId="0" fontId="2" fillId="0" borderId="63" xfId="0" quotePrefix="1" applyFont="1" applyFill="1" applyBorder="1" applyAlignment="1">
      <alignment horizontal="left" vertical="center" wrapText="1"/>
    </xf>
    <xf numFmtId="0" fontId="2" fillId="0" borderId="64" xfId="0" quotePrefix="1" applyFont="1" applyFill="1" applyBorder="1" applyAlignment="1">
      <alignment horizontal="left" vertical="center" wrapText="1"/>
    </xf>
    <xf numFmtId="0" fontId="2" fillId="0" borderId="34" xfId="0" quotePrefix="1" applyFont="1" applyFill="1" applyBorder="1" applyAlignment="1">
      <alignment horizontal="left" vertical="center" wrapText="1"/>
    </xf>
    <xf numFmtId="0" fontId="2" fillId="0" borderId="35" xfId="0" quotePrefix="1" applyFont="1" applyFill="1" applyBorder="1" applyAlignment="1">
      <alignment horizontal="left" vertical="center"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2" fontId="9" fillId="0" borderId="35" xfId="0" applyNumberFormat="1" applyFont="1" applyBorder="1" applyAlignment="1">
      <alignment horizontal="left" vertical="top" wrapText="1"/>
    </xf>
    <xf numFmtId="2" fontId="9" fillId="0" borderId="36" xfId="0" applyNumberFormat="1" applyFont="1" applyBorder="1" applyAlignment="1">
      <alignment horizontal="left" vertical="top" wrapText="1"/>
    </xf>
    <xf numFmtId="2" fontId="20" fillId="0" borderId="49" xfId="0" applyNumberFormat="1" applyFont="1" applyBorder="1" applyAlignment="1">
      <alignment horizontal="left" vertical="top" wrapText="1"/>
    </xf>
    <xf numFmtId="2" fontId="20" fillId="0" borderId="13" xfId="0" applyNumberFormat="1" applyFont="1" applyBorder="1" applyAlignment="1">
      <alignment horizontal="left" vertical="top" wrapText="1"/>
    </xf>
    <xf numFmtId="2" fontId="20" fillId="0" borderId="50" xfId="0" applyNumberFormat="1" applyFont="1" applyBorder="1" applyAlignment="1">
      <alignment horizontal="left" vertical="top" wrapText="1"/>
    </xf>
    <xf numFmtId="2" fontId="20" fillId="0" borderId="51" xfId="0" applyNumberFormat="1" applyFont="1" applyBorder="1" applyAlignment="1">
      <alignment horizontal="left" vertical="top" wrapText="1"/>
    </xf>
    <xf numFmtId="2" fontId="20" fillId="0" borderId="29" xfId="0" applyNumberFormat="1" applyFont="1" applyBorder="1" applyAlignment="1">
      <alignment horizontal="left" vertical="top" wrapText="1"/>
    </xf>
    <xf numFmtId="2" fontId="20" fillId="0" borderId="52" xfId="0" applyNumberFormat="1" applyFont="1" applyBorder="1" applyAlignment="1">
      <alignment horizontal="left" vertical="top" wrapText="1"/>
    </xf>
    <xf numFmtId="0" fontId="22" fillId="2" borderId="6" xfId="0" applyFont="1" applyFill="1" applyBorder="1" applyAlignment="1">
      <alignment horizontal="left" vertical="center"/>
    </xf>
    <xf numFmtId="0" fontId="22" fillId="2" borderId="7" xfId="0" applyFont="1" applyFill="1" applyBorder="1" applyAlignment="1">
      <alignment horizontal="left" vertical="center"/>
    </xf>
    <xf numFmtId="0" fontId="22" fillId="2" borderId="11" xfId="0" applyFont="1" applyFill="1" applyBorder="1" applyAlignment="1">
      <alignment horizontal="left" vertical="center"/>
    </xf>
    <xf numFmtId="0" fontId="2" fillId="0" borderId="37" xfId="0" applyFont="1" applyBorder="1" applyAlignment="1">
      <alignment horizontal="left" wrapText="1"/>
    </xf>
    <xf numFmtId="0" fontId="3" fillId="2" borderId="4" xfId="0" applyFont="1" applyFill="1" applyBorder="1" applyAlignment="1">
      <alignment horizontal="justify" vertical="distributed" wrapText="1"/>
    </xf>
    <xf numFmtId="0" fontId="3" fillId="2" borderId="0" xfId="0" applyFont="1" applyFill="1" applyBorder="1" applyAlignment="1">
      <alignment horizontal="justify" vertical="distributed" wrapText="1"/>
    </xf>
    <xf numFmtId="0" fontId="3" fillId="2" borderId="5" xfId="0" applyFont="1" applyFill="1" applyBorder="1" applyAlignment="1">
      <alignment horizontal="justify" vertical="distributed" wrapText="1"/>
    </xf>
    <xf numFmtId="0" fontId="3" fillId="0" borderId="69" xfId="0" quotePrefix="1" applyFont="1" applyFill="1" applyBorder="1" applyAlignment="1">
      <alignment horizontal="left" vertical="center" wrapText="1"/>
    </xf>
    <xf numFmtId="0" fontId="3" fillId="0" borderId="70" xfId="0" quotePrefix="1" applyFont="1" applyFill="1" applyBorder="1" applyAlignment="1">
      <alignment horizontal="left" vertical="center" wrapText="1"/>
    </xf>
    <xf numFmtId="0" fontId="3" fillId="0" borderId="71" xfId="0" quotePrefix="1" applyFont="1" applyFill="1" applyBorder="1" applyAlignment="1">
      <alignment horizontal="left" vertical="center" wrapText="1"/>
    </xf>
    <xf numFmtId="0" fontId="32" fillId="2" borderId="6" xfId="0" applyFont="1" applyFill="1" applyBorder="1" applyAlignment="1">
      <alignment horizontal="left" vertical="center"/>
    </xf>
    <xf numFmtId="0" fontId="32" fillId="2" borderId="7" xfId="0" applyFont="1" applyFill="1" applyBorder="1" applyAlignment="1">
      <alignment horizontal="left" vertical="center"/>
    </xf>
    <xf numFmtId="0" fontId="32" fillId="2" borderId="11" xfId="0" applyFont="1" applyFill="1" applyBorder="1" applyAlignment="1">
      <alignment horizontal="left" vertical="center"/>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1D1FF"/>
      <color rgb="FFC5C5FF"/>
      <color rgb="FFA7A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CO" u="none">
                <a:solidFill>
                  <a:schemeClr val="accent6"/>
                </a:solidFill>
              </a:rPr>
              <a:t>Cumplimiento Porcentual por Dependencias</a:t>
            </a:r>
          </a:p>
          <a:p>
            <a:pPr>
              <a:defRPr/>
            </a:pPr>
            <a:r>
              <a:rPr lang="es-CO" u="none">
                <a:solidFill>
                  <a:schemeClr val="accent6"/>
                </a:solidFill>
              </a:rPr>
              <a:t>Vigencia 2018</a:t>
            </a:r>
          </a:p>
        </c:rich>
      </c:tx>
      <c:layout>
        <c:manualLayout>
          <c:xMode val="edge"/>
          <c:yMode val="edge"/>
          <c:x val="0.27320390876170708"/>
          <c:y val="1.1111111111111112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978343460492096E-2"/>
          <c:y val="0.1883879781420765"/>
          <c:w val="0.93843802058989201"/>
          <c:h val="0.53603158211780899"/>
        </c:manualLayout>
      </c:layout>
      <c:bar3DChart>
        <c:barDir val="col"/>
        <c:grouping val="clustered"/>
        <c:varyColors val="0"/>
        <c:ser>
          <c:idx val="0"/>
          <c:order val="0"/>
          <c:tx>
            <c:strRef>
              <c:f>CONSOLIDADO!$F$8</c:f>
              <c:strCache>
                <c:ptCount val="1"/>
                <c:pt idx="0">
                  <c:v>Calificación</c:v>
                </c:pt>
              </c:strCache>
            </c:strRef>
          </c:tx>
          <c:spPr>
            <a:solidFill>
              <a:schemeClr val="accent6">
                <a:alpha val="85000"/>
              </a:schemeClr>
            </a:solidFill>
            <a:ln w="9525" cap="flat" cmpd="sng" algn="ctr">
              <a:solidFill>
                <a:schemeClr val="accent6">
                  <a:lumMod val="75000"/>
                </a:schemeClr>
              </a:solidFill>
              <a:round/>
            </a:ln>
            <a:effectLst/>
            <a:sp3d contourW="9525">
              <a:contourClr>
                <a:schemeClr val="accent6">
                  <a:lumMod val="75000"/>
                </a:schemeClr>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CONSOLIDADO!$D$9:$D$17</c:f>
              <c:strCache>
                <c:ptCount val="9"/>
                <c:pt idx="0">
                  <c:v>Dirección General</c:v>
                </c:pt>
                <c:pt idx="1">
                  <c:v>Oficina de Planeación</c:v>
                </c:pt>
                <c:pt idx="2">
                  <c:v>Oficina Jurídica</c:v>
                </c:pt>
                <c:pt idx="3">
                  <c:v>Oficina Tecnología</c:v>
                </c:pt>
                <c:pt idx="4">
                  <c:v>Dirección Contractual</c:v>
                </c:pt>
                <c:pt idx="5">
                  <c:v>Dirección Logística</c:v>
                </c:pt>
                <c:pt idx="6">
                  <c:v>Dirección Infraestructura</c:v>
                </c:pt>
                <c:pt idx="7">
                  <c:v>Dirección Adtva y Financiera</c:v>
                </c:pt>
                <c:pt idx="8">
                  <c:v>Oficina de Control Interno</c:v>
                </c:pt>
              </c:strCache>
            </c:strRef>
          </c:cat>
          <c:val>
            <c:numRef>
              <c:f>CONSOLIDADO!$F$9:$F$17</c:f>
              <c:numCache>
                <c:formatCode>0.0</c:formatCode>
                <c:ptCount val="9"/>
                <c:pt idx="0">
                  <c:v>8.3333333333333339</c:v>
                </c:pt>
                <c:pt idx="1">
                  <c:v>9.06</c:v>
                </c:pt>
                <c:pt idx="2">
                  <c:v>9.9220000000000006</c:v>
                </c:pt>
                <c:pt idx="3">
                  <c:v>8.8750000000000018</c:v>
                </c:pt>
                <c:pt idx="4">
                  <c:v>5.36</c:v>
                </c:pt>
                <c:pt idx="5">
                  <c:v>7.85</c:v>
                </c:pt>
                <c:pt idx="6">
                  <c:v>4.72</c:v>
                </c:pt>
                <c:pt idx="7">
                  <c:v>6.7421428571428574</c:v>
                </c:pt>
                <c:pt idx="8">
                  <c:v>9.6666666666666661</c:v>
                </c:pt>
              </c:numCache>
            </c:numRef>
          </c:val>
          <c:extLst xmlns:c16r2="http://schemas.microsoft.com/office/drawing/2015/06/chart">
            <c:ext xmlns:c16="http://schemas.microsoft.com/office/drawing/2014/chart" uri="{C3380CC4-5D6E-409C-BE32-E72D297353CC}">
              <c16:uniqueId val="{00000000-4E43-4383-A50E-C54620D32F8E}"/>
            </c:ext>
          </c:extLst>
        </c:ser>
        <c:dLbls>
          <c:showLegendKey val="0"/>
          <c:showVal val="1"/>
          <c:showCatName val="0"/>
          <c:showSerName val="0"/>
          <c:showPercent val="0"/>
          <c:showBubbleSize val="0"/>
        </c:dLbls>
        <c:gapWidth val="65"/>
        <c:shape val="box"/>
        <c:axId val="-1644951872"/>
        <c:axId val="-1644951328"/>
        <c:axId val="0"/>
      </c:bar3DChart>
      <c:catAx>
        <c:axId val="-164495187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1644951328"/>
        <c:crosses val="autoZero"/>
        <c:auto val="1"/>
        <c:lblAlgn val="ctr"/>
        <c:lblOffset val="100"/>
        <c:noMultiLvlLbl val="0"/>
      </c:catAx>
      <c:valAx>
        <c:axId val="-1644951328"/>
        <c:scaling>
          <c:orientation val="minMax"/>
        </c:scaling>
        <c:delete val="0"/>
        <c:axPos val="l"/>
        <c:majorGridlines>
          <c:spPr>
            <a:ln w="9525" cap="flat" cmpd="sng" algn="ctr">
              <a:solidFill>
                <a:schemeClr val="dk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1644951872"/>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hyperlink" Target="#CONSOLIDADO!A1"/><Relationship Id="rId3" Type="http://schemas.openxmlformats.org/officeDocument/2006/relationships/hyperlink" Target="#'DIRECCI&#211;N CONTRACTUAL'!A1"/><Relationship Id="rId7" Type="http://schemas.openxmlformats.org/officeDocument/2006/relationships/hyperlink" Target="#'CONSOLIDADO DIAFIN'!A1"/><Relationship Id="rId2" Type="http://schemas.openxmlformats.org/officeDocument/2006/relationships/hyperlink" Target="#JURIDICA!A1"/><Relationship Id="rId1" Type="http://schemas.openxmlformats.org/officeDocument/2006/relationships/hyperlink" Target="#PLANEACI&#211;N!A1"/><Relationship Id="rId6" Type="http://schemas.openxmlformats.org/officeDocument/2006/relationships/hyperlink" Target="#TECNOLOG&#205;A!A1"/><Relationship Id="rId11" Type="http://schemas.openxmlformats.org/officeDocument/2006/relationships/image" Target="../media/image1.png"/><Relationship Id="rId5" Type="http://schemas.openxmlformats.org/officeDocument/2006/relationships/hyperlink" Target="#'DIR INFRAESTRUCTURA'!A1"/><Relationship Id="rId10" Type="http://schemas.openxmlformats.org/officeDocument/2006/relationships/hyperlink" Target="#'CONTROL INTERNO'!A1"/><Relationship Id="rId4" Type="http://schemas.openxmlformats.org/officeDocument/2006/relationships/hyperlink" Target="#'DIRECCI&#211;N LOG&#205;STICA'!A1"/><Relationship Id="rId9" Type="http://schemas.openxmlformats.org/officeDocument/2006/relationships/hyperlink" Target="#'DIRECCI&#211;N GENERAL'!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DICE 2018'!A1"/><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hyperlink" Target="#'INDICE 2018'!A1"/></Relationships>
</file>

<file path=xl/drawings/_rels/drawing5.xml.rels><?xml version="1.0" encoding="UTF-8" standalone="yes"?>
<Relationships xmlns="http://schemas.openxmlformats.org/package/2006/relationships"><Relationship Id="rId1" Type="http://schemas.openxmlformats.org/officeDocument/2006/relationships/hyperlink" Target="#'INDICE 2018'!A1"/></Relationships>
</file>

<file path=xl/drawings/_rels/drawing6.xml.rels><?xml version="1.0" encoding="UTF-8" standalone="yes"?>
<Relationships xmlns="http://schemas.openxmlformats.org/package/2006/relationships"><Relationship Id="rId1" Type="http://schemas.openxmlformats.org/officeDocument/2006/relationships/hyperlink" Target="#'INDICE 2018'!A1"/></Relationships>
</file>

<file path=xl/drawings/_rels/drawing7.xml.rels><?xml version="1.0" encoding="UTF-8" standalone="yes"?>
<Relationships xmlns="http://schemas.openxmlformats.org/package/2006/relationships"><Relationship Id="rId1" Type="http://schemas.openxmlformats.org/officeDocument/2006/relationships/hyperlink" Target="#'INDICE 2018'!A1"/></Relationships>
</file>

<file path=xl/drawings/_rels/drawing8.xml.rels><?xml version="1.0" encoding="UTF-8" standalone="yes"?>
<Relationships xmlns="http://schemas.openxmlformats.org/package/2006/relationships"><Relationship Id="rId1" Type="http://schemas.openxmlformats.org/officeDocument/2006/relationships/hyperlink" Target="#'INDICE 2018'!A1"/></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DICE 2018'!A1"/></Relationships>
</file>

<file path=xl/drawings/_rels/drawing10.xml.rels><?xml version="1.0" encoding="UTF-8" standalone="yes"?>
<Relationships xmlns="http://schemas.openxmlformats.org/package/2006/relationships"><Relationship Id="rId2" Type="http://schemas.openxmlformats.org/officeDocument/2006/relationships/hyperlink" Target="#'DIR INFRAESTRUCTURA'!A1"/><Relationship Id="rId1" Type="http://schemas.openxmlformats.org/officeDocument/2006/relationships/hyperlink" Target="#'INDICE 2018'!A1"/></Relationships>
</file>

<file path=xl/drawings/_rels/drawing11.xml.rels><?xml version="1.0" encoding="UTF-8" standalone="yes"?>
<Relationships xmlns="http://schemas.openxmlformats.org/package/2006/relationships"><Relationship Id="rId1" Type="http://schemas.openxmlformats.org/officeDocument/2006/relationships/hyperlink" Target="#'INDICE 2018'!A1"/></Relationships>
</file>

<file path=xl/drawings/_rels/drawing12.xml.rels><?xml version="1.0" encoding="UTF-8" standalone="yes"?>
<Relationships xmlns="http://schemas.openxmlformats.org/package/2006/relationships"><Relationship Id="rId2" Type="http://schemas.openxmlformats.org/officeDocument/2006/relationships/hyperlink" Target="#'INDICE 2018'!A1"/><Relationship Id="rId1" Type="http://schemas.openxmlformats.org/officeDocument/2006/relationships/hyperlink" Target="#&#205;NDICE!A1"/></Relationships>
</file>

<file path=xl/drawings/_rels/drawing13.xml.rels><?xml version="1.0" encoding="UTF-8" standalone="yes"?>
<Relationships xmlns="http://schemas.openxmlformats.org/package/2006/relationships"><Relationship Id="rId3" Type="http://schemas.openxmlformats.org/officeDocument/2006/relationships/hyperlink" Target="#'CONSOLIDADO DIAFIN'!A1"/><Relationship Id="rId2" Type="http://schemas.openxmlformats.org/officeDocument/2006/relationships/hyperlink" Target="#'INDICE 2018'!A1"/><Relationship Id="rId1" Type="http://schemas.openxmlformats.org/officeDocument/2006/relationships/hyperlink" Target="#&#205;NDICE!A1"/></Relationships>
</file>

<file path=xl/drawings/_rels/drawing14.xml.rels><?xml version="1.0" encoding="UTF-8" standalone="yes"?>
<Relationships xmlns="http://schemas.openxmlformats.org/package/2006/relationships"><Relationship Id="rId2" Type="http://schemas.openxmlformats.org/officeDocument/2006/relationships/hyperlink" Target="#'CONSOLIDADO DIAFIN'!A1"/><Relationship Id="rId1" Type="http://schemas.openxmlformats.org/officeDocument/2006/relationships/hyperlink" Target="#'INDICE 2018'!A1"/></Relationships>
</file>

<file path=xl/drawings/_rels/drawing15.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hyperlink" Target="#'CONSOLIDADO DIAFIN'!A1"/><Relationship Id="rId1" Type="http://schemas.openxmlformats.org/officeDocument/2006/relationships/hyperlink" Target="#'INDICE 2018'!A1"/></Relationships>
</file>

<file path=xl/drawings/_rels/drawing16.xml.rels><?xml version="1.0" encoding="UTF-8" standalone="yes"?>
<Relationships xmlns="http://schemas.openxmlformats.org/package/2006/relationships"><Relationship Id="rId2" Type="http://schemas.openxmlformats.org/officeDocument/2006/relationships/hyperlink" Target="#'CONSOLIDADO DIAFIN'!A1"/><Relationship Id="rId1" Type="http://schemas.openxmlformats.org/officeDocument/2006/relationships/hyperlink" Target="#'INDICE 2018'!A1"/></Relationships>
</file>

<file path=xl/drawings/_rels/drawing17.xml.rels><?xml version="1.0" encoding="UTF-8" standalone="yes"?>
<Relationships xmlns="http://schemas.openxmlformats.org/package/2006/relationships"><Relationship Id="rId3" Type="http://schemas.openxmlformats.org/officeDocument/2006/relationships/hyperlink" Target="#'CONSOLIDADO DIAFIN'!A1"/><Relationship Id="rId2" Type="http://schemas.openxmlformats.org/officeDocument/2006/relationships/image" Target="../media/image5.png"/><Relationship Id="rId1" Type="http://schemas.openxmlformats.org/officeDocument/2006/relationships/hyperlink" Target="#'INDICE 2018'!A1"/></Relationships>
</file>

<file path=xl/drawings/_rels/drawing18.xml.rels><?xml version="1.0" encoding="UTF-8" standalone="yes"?>
<Relationships xmlns="http://schemas.openxmlformats.org/package/2006/relationships"><Relationship Id="rId2" Type="http://schemas.openxmlformats.org/officeDocument/2006/relationships/hyperlink" Target="#'CONSOLIDADO DIAFIN'!A1"/><Relationship Id="rId1" Type="http://schemas.openxmlformats.org/officeDocument/2006/relationships/hyperlink" Target="#'INDICE 2018'!A1"/></Relationships>
</file>

<file path=xl/drawings/_rels/drawing19.xml.rels><?xml version="1.0" encoding="UTF-8" standalone="yes"?>
<Relationships xmlns="http://schemas.openxmlformats.org/package/2006/relationships"><Relationship Id="rId2" Type="http://schemas.openxmlformats.org/officeDocument/2006/relationships/hyperlink" Target="#'CONSOLIDADO DIAFIN'!A1"/><Relationship Id="rId1" Type="http://schemas.openxmlformats.org/officeDocument/2006/relationships/hyperlink" Target="#'INDICE 2018'!A1"/></Relationships>
</file>

<file path=xl/drawings/drawing1.xml><?xml version="1.0" encoding="utf-8"?>
<xdr:wsDr xmlns:xdr="http://schemas.openxmlformats.org/drawingml/2006/spreadsheetDrawing" xmlns:a="http://schemas.openxmlformats.org/drawingml/2006/main">
  <xdr:twoCellAnchor>
    <xdr:from>
      <xdr:col>3</xdr:col>
      <xdr:colOff>142872</xdr:colOff>
      <xdr:row>12</xdr:row>
      <xdr:rowOff>169331</xdr:rowOff>
    </xdr:from>
    <xdr:to>
      <xdr:col>5</xdr:col>
      <xdr:colOff>419097</xdr:colOff>
      <xdr:row>14</xdr:row>
      <xdr:rowOff>159806</xdr:rowOff>
    </xdr:to>
    <xdr:sp macro="" textlink="">
      <xdr:nvSpPr>
        <xdr:cNvPr id="2" name="Rectángulo redondeado 1">
          <a:hlinkClick xmlns:r="http://schemas.openxmlformats.org/officeDocument/2006/relationships" r:id="rId1"/>
        </xdr:cNvPr>
        <xdr:cNvSpPr/>
      </xdr:nvSpPr>
      <xdr:spPr>
        <a:xfrm>
          <a:off x="2428872" y="2407706"/>
          <a:ext cx="1895475" cy="371475"/>
        </a:xfrm>
        <a:prstGeom prst="roundRect">
          <a:avLst/>
        </a:prstGeom>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200" b="1">
              <a:solidFill>
                <a:sysClr val="windowText" lastClr="000000"/>
              </a:solidFill>
            </a:rPr>
            <a:t>OFICINA DE PLANEACIÓN</a:t>
          </a:r>
        </a:p>
      </xdr:txBody>
    </xdr:sp>
    <xdr:clientData/>
  </xdr:twoCellAnchor>
  <xdr:twoCellAnchor>
    <xdr:from>
      <xdr:col>5</xdr:col>
      <xdr:colOff>677332</xdr:colOff>
      <xdr:row>14</xdr:row>
      <xdr:rowOff>46564</xdr:rowOff>
    </xdr:from>
    <xdr:to>
      <xdr:col>8</xdr:col>
      <xdr:colOff>286807</xdr:colOff>
      <xdr:row>16</xdr:row>
      <xdr:rowOff>37039</xdr:rowOff>
    </xdr:to>
    <xdr:sp macro="" textlink="">
      <xdr:nvSpPr>
        <xdr:cNvPr id="3" name="Rectángulo redondeado 2">
          <a:hlinkClick xmlns:r="http://schemas.openxmlformats.org/officeDocument/2006/relationships" r:id="rId2"/>
        </xdr:cNvPr>
        <xdr:cNvSpPr/>
      </xdr:nvSpPr>
      <xdr:spPr>
        <a:xfrm>
          <a:off x="4582582" y="2665939"/>
          <a:ext cx="1895475" cy="371475"/>
        </a:xfrm>
        <a:prstGeom prst="roundRect">
          <a:avLst/>
        </a:prstGeom>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200" b="1">
              <a:solidFill>
                <a:sysClr val="windowText" lastClr="000000"/>
              </a:solidFill>
            </a:rPr>
            <a:t>OFICINA  JURÍDICA</a:t>
          </a:r>
        </a:p>
      </xdr:txBody>
    </xdr:sp>
    <xdr:clientData/>
  </xdr:twoCellAnchor>
  <xdr:twoCellAnchor>
    <xdr:from>
      <xdr:col>3</xdr:col>
      <xdr:colOff>190499</xdr:colOff>
      <xdr:row>17</xdr:row>
      <xdr:rowOff>91020</xdr:rowOff>
    </xdr:from>
    <xdr:to>
      <xdr:col>5</xdr:col>
      <xdr:colOff>466724</xdr:colOff>
      <xdr:row>20</xdr:row>
      <xdr:rowOff>116423</xdr:rowOff>
    </xdr:to>
    <xdr:sp macro="" textlink="">
      <xdr:nvSpPr>
        <xdr:cNvPr id="4" name="Rectángulo redondeado 3">
          <a:hlinkClick xmlns:r="http://schemas.openxmlformats.org/officeDocument/2006/relationships" r:id="rId3"/>
        </xdr:cNvPr>
        <xdr:cNvSpPr/>
      </xdr:nvSpPr>
      <xdr:spPr>
        <a:xfrm>
          <a:off x="190499" y="3281895"/>
          <a:ext cx="1895475" cy="596903"/>
        </a:xfrm>
        <a:prstGeom prst="roundRect">
          <a:avLst/>
        </a:prstGeom>
        <a:solidFill>
          <a:schemeClr val="accent6">
            <a:lumMod val="75000"/>
          </a:schemeClr>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200" b="1"/>
            <a:t>DIRECCIÓN DE GESTIÓN CONTRACTUAL</a:t>
          </a:r>
        </a:p>
      </xdr:txBody>
    </xdr:sp>
    <xdr:clientData/>
  </xdr:twoCellAnchor>
  <xdr:twoCellAnchor>
    <xdr:from>
      <xdr:col>5</xdr:col>
      <xdr:colOff>706965</xdr:colOff>
      <xdr:row>17</xdr:row>
      <xdr:rowOff>132297</xdr:rowOff>
    </xdr:from>
    <xdr:to>
      <xdr:col>8</xdr:col>
      <xdr:colOff>316440</xdr:colOff>
      <xdr:row>20</xdr:row>
      <xdr:rowOff>127006</xdr:rowOff>
    </xdr:to>
    <xdr:sp macro="" textlink="">
      <xdr:nvSpPr>
        <xdr:cNvPr id="5" name="Rectángulo redondeado 4">
          <a:hlinkClick xmlns:r="http://schemas.openxmlformats.org/officeDocument/2006/relationships" r:id="rId4"/>
        </xdr:cNvPr>
        <xdr:cNvSpPr/>
      </xdr:nvSpPr>
      <xdr:spPr>
        <a:xfrm>
          <a:off x="2326215" y="3323172"/>
          <a:ext cx="1895475" cy="566209"/>
        </a:xfrm>
        <a:prstGeom prst="roundRect">
          <a:avLst/>
        </a:prstGeom>
        <a:solidFill>
          <a:schemeClr val="accent6">
            <a:lumMod val="75000"/>
          </a:schemeClr>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200" b="1"/>
            <a:t>DIRECCIÓN LOGÍSTICA</a:t>
          </a:r>
        </a:p>
      </xdr:txBody>
    </xdr:sp>
    <xdr:clientData/>
  </xdr:twoCellAnchor>
  <xdr:twoCellAnchor>
    <xdr:from>
      <xdr:col>8</xdr:col>
      <xdr:colOff>611715</xdr:colOff>
      <xdr:row>17</xdr:row>
      <xdr:rowOff>132297</xdr:rowOff>
    </xdr:from>
    <xdr:to>
      <xdr:col>10</xdr:col>
      <xdr:colOff>983190</xdr:colOff>
      <xdr:row>20</xdr:row>
      <xdr:rowOff>116423</xdr:rowOff>
    </xdr:to>
    <xdr:sp macro="" textlink="">
      <xdr:nvSpPr>
        <xdr:cNvPr id="6" name="Rectángulo redondeado 5">
          <a:hlinkClick xmlns:r="http://schemas.openxmlformats.org/officeDocument/2006/relationships" r:id="rId5"/>
        </xdr:cNvPr>
        <xdr:cNvSpPr/>
      </xdr:nvSpPr>
      <xdr:spPr>
        <a:xfrm>
          <a:off x="4516965" y="3323172"/>
          <a:ext cx="1895475" cy="555626"/>
        </a:xfrm>
        <a:prstGeom prst="roundRect">
          <a:avLst/>
        </a:prstGeom>
        <a:solidFill>
          <a:schemeClr val="accent6">
            <a:lumMod val="75000"/>
          </a:schemeClr>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200" b="1"/>
            <a:t>DIRECCIÓN DE INFRAESTRUCTURA</a:t>
          </a:r>
        </a:p>
      </xdr:txBody>
    </xdr:sp>
    <xdr:clientData/>
  </xdr:twoCellAnchor>
  <xdr:twoCellAnchor>
    <xdr:from>
      <xdr:col>8</xdr:col>
      <xdr:colOff>648757</xdr:colOff>
      <xdr:row>13</xdr:row>
      <xdr:rowOff>13758</xdr:rowOff>
    </xdr:from>
    <xdr:to>
      <xdr:col>10</xdr:col>
      <xdr:colOff>1020232</xdr:colOff>
      <xdr:row>15</xdr:row>
      <xdr:rowOff>4233</xdr:rowOff>
    </xdr:to>
    <xdr:sp macro="" textlink="">
      <xdr:nvSpPr>
        <xdr:cNvPr id="7" name="Rectángulo redondeado 6">
          <a:hlinkClick xmlns:r="http://schemas.openxmlformats.org/officeDocument/2006/relationships" r:id="rId6"/>
        </xdr:cNvPr>
        <xdr:cNvSpPr/>
      </xdr:nvSpPr>
      <xdr:spPr>
        <a:xfrm>
          <a:off x="6840007" y="2442633"/>
          <a:ext cx="1895475" cy="371475"/>
        </a:xfrm>
        <a:prstGeom prst="roundRect">
          <a:avLst/>
        </a:prstGeom>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s-CO" sz="1200" b="1">
              <a:solidFill>
                <a:sysClr val="windowText" lastClr="000000"/>
              </a:solidFill>
              <a:latin typeface="+mn-lt"/>
              <a:ea typeface="+mn-ea"/>
              <a:cs typeface="+mn-cs"/>
            </a:rPr>
            <a:t>OFICINA TECNOLOGÍA</a:t>
          </a:r>
        </a:p>
      </xdr:txBody>
    </xdr:sp>
    <xdr:clientData/>
  </xdr:twoCellAnchor>
  <xdr:twoCellAnchor>
    <xdr:from>
      <xdr:col>5</xdr:col>
      <xdr:colOff>301631</xdr:colOff>
      <xdr:row>22</xdr:row>
      <xdr:rowOff>3176</xdr:rowOff>
    </xdr:from>
    <xdr:to>
      <xdr:col>9</xdr:col>
      <xdr:colOff>63505</xdr:colOff>
      <xdr:row>24</xdr:row>
      <xdr:rowOff>158750</xdr:rowOff>
    </xdr:to>
    <xdr:sp macro="" textlink="">
      <xdr:nvSpPr>
        <xdr:cNvPr id="8" name="Rectángulo redondeado 7">
          <a:hlinkClick xmlns:r="http://schemas.openxmlformats.org/officeDocument/2006/relationships" r:id="rId7"/>
        </xdr:cNvPr>
        <xdr:cNvSpPr/>
      </xdr:nvSpPr>
      <xdr:spPr>
        <a:xfrm>
          <a:off x="1920881" y="4146551"/>
          <a:ext cx="2809874" cy="536574"/>
        </a:xfrm>
        <a:prstGeom prst="roundRect">
          <a:avLst/>
        </a:prstGeom>
        <a:solidFill>
          <a:schemeClr val="accent4">
            <a:lumMod val="60000"/>
            <a:lumOff val="40000"/>
          </a:schemeClr>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s-CO" sz="1200" b="1">
              <a:solidFill>
                <a:schemeClr val="tx1"/>
              </a:solidFill>
              <a:latin typeface="+mn-lt"/>
              <a:ea typeface="+mn-ea"/>
              <a:cs typeface="+mn-cs"/>
            </a:rPr>
            <a:t>DIRECCIÓN ADMINISTRATIVA Y FINANCIERA</a:t>
          </a:r>
        </a:p>
      </xdr:txBody>
    </xdr:sp>
    <xdr:clientData/>
  </xdr:twoCellAnchor>
  <xdr:twoCellAnchor>
    <xdr:from>
      <xdr:col>8</xdr:col>
      <xdr:colOff>754592</xdr:colOff>
      <xdr:row>27</xdr:row>
      <xdr:rowOff>99486</xdr:rowOff>
    </xdr:from>
    <xdr:to>
      <xdr:col>10</xdr:col>
      <xdr:colOff>1126067</xdr:colOff>
      <xdr:row>29</xdr:row>
      <xdr:rowOff>156636</xdr:rowOff>
    </xdr:to>
    <xdr:sp macro="" textlink="">
      <xdr:nvSpPr>
        <xdr:cNvPr id="9" name="Rectángulo redondeado 8">
          <a:hlinkClick xmlns:r="http://schemas.openxmlformats.org/officeDocument/2006/relationships" r:id="rId8"/>
        </xdr:cNvPr>
        <xdr:cNvSpPr/>
      </xdr:nvSpPr>
      <xdr:spPr>
        <a:xfrm>
          <a:off x="6945842" y="5195361"/>
          <a:ext cx="1895475" cy="438150"/>
        </a:xfrm>
        <a:prstGeom prst="roundRect">
          <a:avLst/>
        </a:prstGeom>
        <a:solidFill>
          <a:srgbClr val="FF0000"/>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a:r>
            <a:rPr lang="es-CO" sz="1100" b="1">
              <a:solidFill>
                <a:schemeClr val="bg1"/>
              </a:solidFill>
              <a:latin typeface="+mn-lt"/>
              <a:ea typeface="+mn-ea"/>
              <a:cs typeface="+mn-cs"/>
            </a:rPr>
            <a:t>CONSOLIDADO</a:t>
          </a:r>
        </a:p>
      </xdr:txBody>
    </xdr:sp>
    <xdr:clientData/>
  </xdr:twoCellAnchor>
  <xdr:twoCellAnchor>
    <xdr:from>
      <xdr:col>5</xdr:col>
      <xdr:colOff>338664</xdr:colOff>
      <xdr:row>9</xdr:row>
      <xdr:rowOff>52918</xdr:rowOff>
    </xdr:from>
    <xdr:to>
      <xdr:col>8</xdr:col>
      <xdr:colOff>730247</xdr:colOff>
      <xdr:row>11</xdr:row>
      <xdr:rowOff>43393</xdr:rowOff>
    </xdr:to>
    <xdr:sp macro="" textlink="">
      <xdr:nvSpPr>
        <xdr:cNvPr id="10" name="Rectángulo redondeado 9">
          <a:hlinkClick xmlns:r="http://schemas.openxmlformats.org/officeDocument/2006/relationships" r:id="rId9"/>
        </xdr:cNvPr>
        <xdr:cNvSpPr/>
      </xdr:nvSpPr>
      <xdr:spPr>
        <a:xfrm>
          <a:off x="1957914" y="1719793"/>
          <a:ext cx="2677583" cy="371475"/>
        </a:xfrm>
        <a:prstGeom prst="roundRect">
          <a:avLst/>
        </a:prstGeom>
        <a:solidFill>
          <a:schemeClr val="accent6">
            <a:lumMod val="40000"/>
            <a:lumOff val="60000"/>
          </a:schemeClr>
        </a:solidFill>
        <a:ln w="12700" cap="flat" cmpd="sng" algn="ctr">
          <a:solidFill>
            <a:schemeClr val="accent6">
              <a:lumMod val="50000"/>
            </a:schemeClr>
          </a:solidFill>
          <a:prstDash val="dash"/>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200" b="1" i="0" u="none" strike="noStrike" kern="0" cap="none" spc="0" normalizeH="0" baseline="0" noProof="0">
              <a:ln>
                <a:noFill/>
              </a:ln>
              <a:solidFill>
                <a:schemeClr val="tx2">
                  <a:lumMod val="75000"/>
                </a:schemeClr>
              </a:solidFill>
              <a:effectLst/>
              <a:uLnTx/>
              <a:uFillTx/>
              <a:latin typeface="Calibri" panose="020F0502020204030204"/>
            </a:rPr>
            <a:t>DIRECCIÓN GENERAL</a:t>
          </a:r>
        </a:p>
      </xdr:txBody>
    </xdr:sp>
    <xdr:clientData/>
  </xdr:twoCellAnchor>
  <xdr:twoCellAnchor>
    <xdr:from>
      <xdr:col>3</xdr:col>
      <xdr:colOff>154517</xdr:colOff>
      <xdr:row>27</xdr:row>
      <xdr:rowOff>92079</xdr:rowOff>
    </xdr:from>
    <xdr:to>
      <xdr:col>5</xdr:col>
      <xdr:colOff>430742</xdr:colOff>
      <xdr:row>29</xdr:row>
      <xdr:rowOff>138646</xdr:rowOff>
    </xdr:to>
    <xdr:sp macro="" textlink="">
      <xdr:nvSpPr>
        <xdr:cNvPr id="11" name="Rectángulo redondeado 10">
          <a:hlinkClick xmlns:r="http://schemas.openxmlformats.org/officeDocument/2006/relationships" r:id="rId10"/>
        </xdr:cNvPr>
        <xdr:cNvSpPr/>
      </xdr:nvSpPr>
      <xdr:spPr>
        <a:xfrm>
          <a:off x="154517" y="5187954"/>
          <a:ext cx="1895475" cy="427567"/>
        </a:xfrm>
        <a:prstGeom prst="roundRect">
          <a:avLst/>
        </a:prstGeom>
        <a:solidFill>
          <a:srgbClr val="7030A0"/>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36000" rtlCol="0" anchor="t"/>
        <a:lstStyle/>
        <a:p>
          <a:pPr marL="0" indent="0" algn="ctr"/>
          <a:r>
            <a:rPr lang="es-CO" sz="1100" b="1">
              <a:solidFill>
                <a:schemeClr val="bg1"/>
              </a:solidFill>
              <a:latin typeface="+mn-lt"/>
              <a:ea typeface="+mn-ea"/>
              <a:cs typeface="+mn-cs"/>
            </a:rPr>
            <a:t>OFICINA</a:t>
          </a:r>
          <a:r>
            <a:rPr lang="es-CO" sz="1100" b="1" baseline="0">
              <a:solidFill>
                <a:schemeClr val="bg1"/>
              </a:solidFill>
              <a:latin typeface="+mn-lt"/>
              <a:ea typeface="+mn-ea"/>
              <a:cs typeface="+mn-cs"/>
            </a:rPr>
            <a:t> DE</a:t>
          </a:r>
        </a:p>
        <a:p>
          <a:pPr marL="0" indent="0" algn="ctr"/>
          <a:r>
            <a:rPr lang="es-CO" sz="1100" b="1" baseline="0">
              <a:solidFill>
                <a:schemeClr val="bg1"/>
              </a:solidFill>
              <a:latin typeface="+mn-lt"/>
              <a:ea typeface="+mn-ea"/>
              <a:cs typeface="+mn-cs"/>
            </a:rPr>
            <a:t> CONTROL INTERNO</a:t>
          </a:r>
          <a:endParaRPr lang="es-CO" sz="1100" b="1">
            <a:solidFill>
              <a:schemeClr val="bg1"/>
            </a:solidFill>
            <a:latin typeface="+mn-lt"/>
            <a:ea typeface="+mn-ea"/>
            <a:cs typeface="+mn-cs"/>
          </a:endParaRPr>
        </a:p>
      </xdr:txBody>
    </xdr:sp>
    <xdr:clientData/>
  </xdr:twoCellAnchor>
  <xdr:twoCellAnchor>
    <xdr:from>
      <xdr:col>6</xdr:col>
      <xdr:colOff>728663</xdr:colOff>
      <xdr:row>11</xdr:row>
      <xdr:rowOff>114306</xdr:rowOff>
    </xdr:from>
    <xdr:to>
      <xdr:col>7</xdr:col>
      <xdr:colOff>290513</xdr:colOff>
      <xdr:row>13</xdr:row>
      <xdr:rowOff>152403</xdr:rowOff>
    </xdr:to>
    <xdr:sp macro="" textlink="">
      <xdr:nvSpPr>
        <xdr:cNvPr id="12" name="Flecha a la derecha con bandas 11"/>
        <xdr:cNvSpPr/>
      </xdr:nvSpPr>
      <xdr:spPr>
        <a:xfrm rot="5400000">
          <a:off x="5348289" y="2209805"/>
          <a:ext cx="419097" cy="323850"/>
        </a:xfrm>
        <a:prstGeom prst="stripedRightArrow">
          <a:avLst>
            <a:gd name="adj1" fmla="val 50000"/>
            <a:gd name="adj2" fmla="val 64706"/>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668101</xdr:colOff>
      <xdr:row>10</xdr:row>
      <xdr:rowOff>156392</xdr:rowOff>
    </xdr:from>
    <xdr:to>
      <xdr:col>5</xdr:col>
      <xdr:colOff>229948</xdr:colOff>
      <xdr:row>12</xdr:row>
      <xdr:rowOff>32230</xdr:rowOff>
    </xdr:to>
    <xdr:sp macro="" textlink="">
      <xdr:nvSpPr>
        <xdr:cNvPr id="13" name="Flecha a la derecha con bandas 12"/>
        <xdr:cNvSpPr/>
      </xdr:nvSpPr>
      <xdr:spPr>
        <a:xfrm rot="8595391">
          <a:off x="3716101" y="2013767"/>
          <a:ext cx="419097" cy="256838"/>
        </a:xfrm>
        <a:prstGeom prst="stripedRightArrow">
          <a:avLst>
            <a:gd name="adj1" fmla="val 50000"/>
            <a:gd name="adj2" fmla="val 31577"/>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9</xdr:col>
      <xdr:colOff>54049</xdr:colOff>
      <xdr:row>10</xdr:row>
      <xdr:rowOff>94499</xdr:rowOff>
    </xdr:from>
    <xdr:to>
      <xdr:col>9</xdr:col>
      <xdr:colOff>473146</xdr:colOff>
      <xdr:row>11</xdr:row>
      <xdr:rowOff>189123</xdr:rowOff>
    </xdr:to>
    <xdr:sp macro="" textlink="">
      <xdr:nvSpPr>
        <xdr:cNvPr id="14" name="Flecha a la derecha con bandas 13"/>
        <xdr:cNvSpPr/>
      </xdr:nvSpPr>
      <xdr:spPr>
        <a:xfrm rot="2361767">
          <a:off x="7007299" y="1951874"/>
          <a:ext cx="419097" cy="285124"/>
        </a:xfrm>
        <a:prstGeom prst="stripedRightArrow">
          <a:avLst>
            <a:gd name="adj1" fmla="val 50000"/>
            <a:gd name="adj2" fmla="val 29802"/>
          </a:avLst>
        </a:prstGeom>
        <a:ln/>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3</xdr:col>
      <xdr:colOff>28576</xdr:colOff>
      <xdr:row>1</xdr:row>
      <xdr:rowOff>28576</xdr:rowOff>
    </xdr:from>
    <xdr:to>
      <xdr:col>5</xdr:col>
      <xdr:colOff>45620</xdr:colOff>
      <xdr:row>2</xdr:row>
      <xdr:rowOff>57151</xdr:rowOff>
    </xdr:to>
    <xdr:pic>
      <xdr:nvPicPr>
        <xdr:cNvPr id="15" name="Imagen 14"/>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314576" y="228601"/>
          <a:ext cx="1636294"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228600</xdr:colOff>
      <xdr:row>20</xdr:row>
      <xdr:rowOff>19050</xdr:rowOff>
    </xdr:from>
    <xdr:to>
      <xdr:col>7</xdr:col>
      <xdr:colOff>533400</xdr:colOff>
      <xdr:row>42</xdr:row>
      <xdr:rowOff>76200</xdr:rowOff>
    </xdr:to>
    <xdr:graphicFrame macro="">
      <xdr:nvGraphicFramePr>
        <xdr:cNvPr id="4"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85725</xdr:rowOff>
    </xdr:from>
    <xdr:to>
      <xdr:col>7</xdr:col>
      <xdr:colOff>714375</xdr:colOff>
      <xdr:row>1</xdr:row>
      <xdr:rowOff>95250</xdr:rowOff>
    </xdr:to>
    <xdr:sp macro="" textlink="">
      <xdr:nvSpPr>
        <xdr:cNvPr id="5" name="Rectángulo redondeado 4">
          <a:hlinkClick xmlns:r="http://schemas.openxmlformats.org/officeDocument/2006/relationships" r:id="rId2"/>
        </xdr:cNvPr>
        <xdr:cNvSpPr/>
      </xdr:nvSpPr>
      <xdr:spPr>
        <a:xfrm>
          <a:off x="8801100" y="85725"/>
          <a:ext cx="1123950" cy="304800"/>
        </a:xfrm>
        <a:prstGeom prst="roundRect">
          <a:avLst/>
        </a:prstGeom>
        <a:solidFill>
          <a:schemeClr val="accent5">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a:r>
            <a:rPr lang="es-CO" sz="900" b="1">
              <a:solidFill>
                <a:schemeClr val="tx1"/>
              </a:solidFill>
              <a:latin typeface="+mn-lt"/>
              <a:ea typeface="+mn-ea"/>
              <a:cs typeface="+mn-cs"/>
            </a:rPr>
            <a:t>VOLVER</a:t>
          </a:r>
          <a:r>
            <a:rPr lang="es-CO" sz="900" b="1" baseline="0">
              <a:solidFill>
                <a:schemeClr val="tx1"/>
              </a:solidFill>
              <a:latin typeface="+mn-lt"/>
              <a:ea typeface="+mn-ea"/>
              <a:cs typeface="+mn-cs"/>
            </a:rPr>
            <a:t> AL ÍNDICE</a:t>
          </a:r>
          <a:endParaRPr lang="es-CO" sz="900" b="1">
            <a:solidFill>
              <a:schemeClr val="tx1"/>
            </a:solidFill>
            <a:latin typeface="+mn-lt"/>
            <a:ea typeface="+mn-ea"/>
            <a:cs typeface="+mn-cs"/>
          </a:endParaRPr>
        </a:p>
      </xdr:txBody>
    </xdr:sp>
    <xdr:clientData/>
  </xdr:twoCellAnchor>
  <xdr:twoCellAnchor>
    <xdr:from>
      <xdr:col>7</xdr:col>
      <xdr:colOff>28575</xdr:colOff>
      <xdr:row>26</xdr:row>
      <xdr:rowOff>161925</xdr:rowOff>
    </xdr:from>
    <xdr:to>
      <xdr:col>7</xdr:col>
      <xdr:colOff>552450</xdr:colOff>
      <xdr:row>28</xdr:row>
      <xdr:rowOff>0</xdr:rowOff>
    </xdr:to>
    <xdr:sp macro="" textlink="">
      <xdr:nvSpPr>
        <xdr:cNvPr id="3" name="CuadroTexto 2"/>
        <xdr:cNvSpPr txBox="1"/>
      </xdr:nvSpPr>
      <xdr:spPr>
        <a:xfrm>
          <a:off x="9239250" y="5457825"/>
          <a:ext cx="523875" cy="21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100" b="1">
              <a:solidFill>
                <a:srgbClr val="FF0000"/>
              </a:solidFill>
            </a:rPr>
            <a:t>7,8</a:t>
          </a:r>
        </a:p>
      </xdr:txBody>
    </xdr:sp>
    <xdr:clientData/>
  </xdr:twoCellAnchor>
  <xdr:twoCellAnchor editAs="oneCell">
    <xdr:from>
      <xdr:col>2</xdr:col>
      <xdr:colOff>1209675</xdr:colOff>
      <xdr:row>48</xdr:row>
      <xdr:rowOff>9525</xdr:rowOff>
    </xdr:from>
    <xdr:to>
      <xdr:col>6</xdr:col>
      <xdr:colOff>218843</xdr:colOff>
      <xdr:row>67</xdr:row>
      <xdr:rowOff>47942</xdr:rowOff>
    </xdr:to>
    <xdr:pic>
      <xdr:nvPicPr>
        <xdr:cNvPr id="2" name="Imagen 1"/>
        <xdr:cNvPicPr>
          <a:picLocks noChangeAspect="1"/>
        </xdr:cNvPicPr>
      </xdr:nvPicPr>
      <xdr:blipFill>
        <a:blip xmlns:r="http://schemas.openxmlformats.org/officeDocument/2006/relationships" r:embed="rId3"/>
        <a:stretch>
          <a:fillRect/>
        </a:stretch>
      </xdr:blipFill>
      <xdr:spPr>
        <a:xfrm>
          <a:off x="2552700" y="13373100"/>
          <a:ext cx="6114818" cy="3657917"/>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cdr:x>
      <cdr:y>0.32323</cdr:y>
    </cdr:from>
    <cdr:to>
      <cdr:x>1</cdr:x>
      <cdr:y>0.32531</cdr:y>
    </cdr:to>
    <cdr:cxnSp macro="">
      <cdr:nvCxnSpPr>
        <cdr:cNvPr id="2" name="Conector recto 1"/>
        <cdr:cNvCxnSpPr/>
      </cdr:nvCxnSpPr>
      <cdr:spPr>
        <a:xfrm xmlns:a="http://schemas.openxmlformats.org/drawingml/2006/main" flipV="1">
          <a:off x="0" y="1373145"/>
          <a:ext cx="8172450" cy="8836"/>
        </a:xfrm>
        <a:prstGeom xmlns:a="http://schemas.openxmlformats.org/drawingml/2006/main" prst="line">
          <a:avLst/>
        </a:prstGeom>
        <a:ln xmlns:a="http://schemas.openxmlformats.org/drawingml/2006/main" w="19050">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4" name="Rectángulo redondeado 3">
          <a:hlinkClick xmlns:r="http://schemas.openxmlformats.org/officeDocument/2006/relationships" r:id="rId1"/>
        </xdr:cNvPr>
        <xdr:cNvSpPr/>
      </xdr:nvSpPr>
      <xdr:spPr>
        <a:xfrm>
          <a:off x="15987033" y="227239"/>
          <a:ext cx="1607003"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3" name="Rectángulo redondeado 2">
          <a:hlinkClick xmlns:r="http://schemas.openxmlformats.org/officeDocument/2006/relationships" r:id="rId1"/>
        </xdr:cNvPr>
        <xdr:cNvSpPr/>
      </xdr:nvSpPr>
      <xdr:spPr>
        <a:xfrm>
          <a:off x="15005958"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3" name="Rectángulo redondeado 2">
          <a:hlinkClick xmlns:r="http://schemas.openxmlformats.org/officeDocument/2006/relationships" r:id="rId1"/>
        </xdr:cNvPr>
        <xdr:cNvSpPr/>
      </xdr:nvSpPr>
      <xdr:spPr>
        <a:xfrm>
          <a:off x="18006333"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6</xdr:col>
      <xdr:colOff>6681108</xdr:colOff>
      <xdr:row>1</xdr:row>
      <xdr:rowOff>27214</xdr:rowOff>
    </xdr:from>
    <xdr:to>
      <xdr:col>6</xdr:col>
      <xdr:colOff>8354786</xdr:colOff>
      <xdr:row>3</xdr:row>
      <xdr:rowOff>16631</xdr:rowOff>
    </xdr:to>
    <xdr:sp macro="" textlink="">
      <xdr:nvSpPr>
        <xdr:cNvPr id="4" name="Rectángulo redondeado 3">
          <a:hlinkClick xmlns:r="http://schemas.openxmlformats.org/officeDocument/2006/relationships" r:id="rId1"/>
        </xdr:cNvPr>
        <xdr:cNvSpPr/>
      </xdr:nvSpPr>
      <xdr:spPr>
        <a:xfrm>
          <a:off x="18006333"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2" name="Rectángulo redondeado 1">
          <a:hlinkClick xmlns:r="http://schemas.openxmlformats.org/officeDocument/2006/relationships" r:id="rId1"/>
        </xdr:cNvPr>
        <xdr:cNvSpPr/>
      </xdr:nvSpPr>
      <xdr:spPr>
        <a:xfrm>
          <a:off x="18034908"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2" name="Rectángulo redondeado 1">
          <a:hlinkClick xmlns:r="http://schemas.openxmlformats.org/officeDocument/2006/relationships" r:id="rId1"/>
        </xdr:cNvPr>
        <xdr:cNvSpPr/>
      </xdr:nvSpPr>
      <xdr:spPr>
        <a:xfrm>
          <a:off x="16739508"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6</xdr:col>
      <xdr:colOff>6681108</xdr:colOff>
      <xdr:row>1</xdr:row>
      <xdr:rowOff>27214</xdr:rowOff>
    </xdr:from>
    <xdr:to>
      <xdr:col>6</xdr:col>
      <xdr:colOff>8354786</xdr:colOff>
      <xdr:row>3</xdr:row>
      <xdr:rowOff>16631</xdr:rowOff>
    </xdr:to>
    <xdr:sp macro="" textlink="">
      <xdr:nvSpPr>
        <xdr:cNvPr id="3" name="Rectángulo redondeado 2">
          <a:hlinkClick xmlns:r="http://schemas.openxmlformats.org/officeDocument/2006/relationships" r:id="rId1"/>
        </xdr:cNvPr>
        <xdr:cNvSpPr/>
      </xdr:nvSpPr>
      <xdr:spPr>
        <a:xfrm>
          <a:off x="16739508"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2" name="Rectángulo redondeado 1">
          <a:hlinkClick xmlns:r="http://schemas.openxmlformats.org/officeDocument/2006/relationships" r:id="rId1"/>
        </xdr:cNvPr>
        <xdr:cNvSpPr/>
      </xdr:nvSpPr>
      <xdr:spPr>
        <a:xfrm>
          <a:off x="18034908" y="236764"/>
          <a:ext cx="1673678" cy="389467"/>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editAs="oneCell">
    <xdr:from>
      <xdr:col>6</xdr:col>
      <xdr:colOff>1809750</xdr:colOff>
      <xdr:row>23</xdr:row>
      <xdr:rowOff>3274219</xdr:rowOff>
    </xdr:from>
    <xdr:to>
      <xdr:col>6</xdr:col>
      <xdr:colOff>5747552</xdr:colOff>
      <xdr:row>23</xdr:row>
      <xdr:rowOff>5091337</xdr:rowOff>
    </xdr:to>
    <xdr:pic>
      <xdr:nvPicPr>
        <xdr:cNvPr id="3" name="Imagen 2"/>
        <xdr:cNvPicPr>
          <a:picLocks noChangeAspect="1"/>
        </xdr:cNvPicPr>
      </xdr:nvPicPr>
      <xdr:blipFill>
        <a:blip xmlns:r="http://schemas.openxmlformats.org/officeDocument/2006/relationships" r:embed="rId2"/>
        <a:stretch>
          <a:fillRect/>
        </a:stretch>
      </xdr:blipFill>
      <xdr:spPr>
        <a:xfrm>
          <a:off x="13163550" y="33077944"/>
          <a:ext cx="3937802" cy="1817118"/>
        </a:xfrm>
        <a:prstGeom prst="rect">
          <a:avLst/>
        </a:prstGeom>
      </xdr:spPr>
    </xdr:pic>
    <xdr:clientData/>
  </xdr:twoCellAnchor>
  <xdr:twoCellAnchor>
    <xdr:from>
      <xdr:col>6</xdr:col>
      <xdr:colOff>6681108</xdr:colOff>
      <xdr:row>1</xdr:row>
      <xdr:rowOff>27214</xdr:rowOff>
    </xdr:from>
    <xdr:to>
      <xdr:col>6</xdr:col>
      <xdr:colOff>8354786</xdr:colOff>
      <xdr:row>3</xdr:row>
      <xdr:rowOff>16631</xdr:rowOff>
    </xdr:to>
    <xdr:sp macro="" textlink="">
      <xdr:nvSpPr>
        <xdr:cNvPr id="4" name="Rectángulo redondeado 3">
          <a:hlinkClick xmlns:r="http://schemas.openxmlformats.org/officeDocument/2006/relationships" r:id="rId1"/>
        </xdr:cNvPr>
        <xdr:cNvSpPr/>
      </xdr:nvSpPr>
      <xdr:spPr>
        <a:xfrm>
          <a:off x="18034908"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editAs="oneCell">
    <xdr:from>
      <xdr:col>6</xdr:col>
      <xdr:colOff>1809750</xdr:colOff>
      <xdr:row>23</xdr:row>
      <xdr:rowOff>3274219</xdr:rowOff>
    </xdr:from>
    <xdr:to>
      <xdr:col>6</xdr:col>
      <xdr:colOff>5747552</xdr:colOff>
      <xdr:row>23</xdr:row>
      <xdr:rowOff>5091337</xdr:rowOff>
    </xdr:to>
    <xdr:pic>
      <xdr:nvPicPr>
        <xdr:cNvPr id="5" name="Imagen 4"/>
        <xdr:cNvPicPr>
          <a:picLocks noChangeAspect="1"/>
        </xdr:cNvPicPr>
      </xdr:nvPicPr>
      <xdr:blipFill>
        <a:blip xmlns:r="http://schemas.openxmlformats.org/officeDocument/2006/relationships" r:embed="rId2"/>
        <a:stretch>
          <a:fillRect/>
        </a:stretch>
      </xdr:blipFill>
      <xdr:spPr>
        <a:xfrm>
          <a:off x="13163550" y="33182719"/>
          <a:ext cx="3937802" cy="181711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2" name="Rectángulo redondeado 1">
          <a:hlinkClick xmlns:r="http://schemas.openxmlformats.org/officeDocument/2006/relationships" r:id="rId1"/>
        </xdr:cNvPr>
        <xdr:cNvSpPr/>
      </xdr:nvSpPr>
      <xdr:spPr>
        <a:xfrm>
          <a:off x="15358383" y="236764"/>
          <a:ext cx="1673678" cy="389467"/>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6</xdr:col>
      <xdr:colOff>6681108</xdr:colOff>
      <xdr:row>1</xdr:row>
      <xdr:rowOff>27214</xdr:rowOff>
    </xdr:from>
    <xdr:to>
      <xdr:col>6</xdr:col>
      <xdr:colOff>8354786</xdr:colOff>
      <xdr:row>3</xdr:row>
      <xdr:rowOff>16631</xdr:rowOff>
    </xdr:to>
    <xdr:sp macro="" textlink="">
      <xdr:nvSpPr>
        <xdr:cNvPr id="3" name="Rectángulo redondeado 2">
          <a:hlinkClick xmlns:r="http://schemas.openxmlformats.org/officeDocument/2006/relationships" r:id="rId2"/>
        </xdr:cNvPr>
        <xdr:cNvSpPr/>
      </xdr:nvSpPr>
      <xdr:spPr>
        <a:xfrm>
          <a:off x="15005958" y="227239"/>
          <a:ext cx="1607003"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6681108</xdr:colOff>
      <xdr:row>1</xdr:row>
      <xdr:rowOff>27214</xdr:rowOff>
    </xdr:from>
    <xdr:to>
      <xdr:col>5</xdr:col>
      <xdr:colOff>8354786</xdr:colOff>
      <xdr:row>3</xdr:row>
      <xdr:rowOff>16631</xdr:rowOff>
    </xdr:to>
    <xdr:sp macro="" textlink="">
      <xdr:nvSpPr>
        <xdr:cNvPr id="3" name="Rectángulo redondeado 2">
          <a:hlinkClick xmlns:r="http://schemas.openxmlformats.org/officeDocument/2006/relationships" r:id="rId1"/>
        </xdr:cNvPr>
        <xdr:cNvSpPr/>
      </xdr:nvSpPr>
      <xdr:spPr>
        <a:xfrm>
          <a:off x="14243958"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2" name="Rectángulo redondeado 1">
          <a:hlinkClick xmlns:r="http://schemas.openxmlformats.org/officeDocument/2006/relationships" r:id="rId1"/>
        </xdr:cNvPr>
        <xdr:cNvSpPr/>
      </xdr:nvSpPr>
      <xdr:spPr>
        <a:xfrm>
          <a:off x="19587483"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6</xdr:col>
      <xdr:colOff>6681108</xdr:colOff>
      <xdr:row>1</xdr:row>
      <xdr:rowOff>27214</xdr:rowOff>
    </xdr:from>
    <xdr:to>
      <xdr:col>6</xdr:col>
      <xdr:colOff>8354786</xdr:colOff>
      <xdr:row>3</xdr:row>
      <xdr:rowOff>16631</xdr:rowOff>
    </xdr:to>
    <xdr:sp macro="" textlink="">
      <xdr:nvSpPr>
        <xdr:cNvPr id="3" name="Rectángulo redondeado 2">
          <a:hlinkClick xmlns:r="http://schemas.openxmlformats.org/officeDocument/2006/relationships" r:id="rId2"/>
        </xdr:cNvPr>
        <xdr:cNvSpPr/>
      </xdr:nvSpPr>
      <xdr:spPr>
        <a:xfrm>
          <a:off x="19587483"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2" name="Rectángulo redondeado 1">
          <a:hlinkClick xmlns:r="http://schemas.openxmlformats.org/officeDocument/2006/relationships" r:id="rId1"/>
        </xdr:cNvPr>
        <xdr:cNvSpPr/>
      </xdr:nvSpPr>
      <xdr:spPr>
        <a:xfrm>
          <a:off x="19587483"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6</xdr:col>
      <xdr:colOff>6681108</xdr:colOff>
      <xdr:row>1</xdr:row>
      <xdr:rowOff>27214</xdr:rowOff>
    </xdr:from>
    <xdr:to>
      <xdr:col>6</xdr:col>
      <xdr:colOff>8354786</xdr:colOff>
      <xdr:row>3</xdr:row>
      <xdr:rowOff>16631</xdr:rowOff>
    </xdr:to>
    <xdr:sp macro="" textlink="">
      <xdr:nvSpPr>
        <xdr:cNvPr id="3" name="Rectángulo redondeado 2">
          <a:hlinkClick xmlns:r="http://schemas.openxmlformats.org/officeDocument/2006/relationships" r:id="rId2"/>
        </xdr:cNvPr>
        <xdr:cNvSpPr/>
      </xdr:nvSpPr>
      <xdr:spPr>
        <a:xfrm>
          <a:off x="19587483"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6</xdr:col>
      <xdr:colOff>7021285</xdr:colOff>
      <xdr:row>4</xdr:row>
      <xdr:rowOff>163285</xdr:rowOff>
    </xdr:from>
    <xdr:to>
      <xdr:col>6</xdr:col>
      <xdr:colOff>8313964</xdr:colOff>
      <xdr:row>7</xdr:row>
      <xdr:rowOff>68036</xdr:rowOff>
    </xdr:to>
    <xdr:sp macro="" textlink="">
      <xdr:nvSpPr>
        <xdr:cNvPr id="4" name="Flecha izquierda 3">
          <a:hlinkClick xmlns:r="http://schemas.openxmlformats.org/officeDocument/2006/relationships" r:id="rId3"/>
        </xdr:cNvPr>
        <xdr:cNvSpPr/>
      </xdr:nvSpPr>
      <xdr:spPr>
        <a:xfrm>
          <a:off x="19948071" y="1006928"/>
          <a:ext cx="1292679" cy="585108"/>
        </a:xfrm>
        <a:prstGeom prst="left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s-CO" sz="1100" b="1"/>
            <a:t>VOLVER DIAFIN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2" name="Rectángulo redondeado 1">
          <a:hlinkClick xmlns:r="http://schemas.openxmlformats.org/officeDocument/2006/relationships" r:id="rId1"/>
        </xdr:cNvPr>
        <xdr:cNvSpPr/>
      </xdr:nvSpPr>
      <xdr:spPr>
        <a:xfrm>
          <a:off x="18034908"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6</xdr:col>
      <xdr:colOff>7048501</xdr:colOff>
      <xdr:row>4</xdr:row>
      <xdr:rowOff>176893</xdr:rowOff>
    </xdr:from>
    <xdr:to>
      <xdr:col>6</xdr:col>
      <xdr:colOff>8341180</xdr:colOff>
      <xdr:row>7</xdr:row>
      <xdr:rowOff>13608</xdr:rowOff>
    </xdr:to>
    <xdr:sp macro="" textlink="">
      <xdr:nvSpPr>
        <xdr:cNvPr id="3" name="Flecha izquierda 2">
          <a:hlinkClick xmlns:r="http://schemas.openxmlformats.org/officeDocument/2006/relationships" r:id="rId2"/>
        </xdr:cNvPr>
        <xdr:cNvSpPr/>
      </xdr:nvSpPr>
      <xdr:spPr>
        <a:xfrm>
          <a:off x="18424072" y="1020536"/>
          <a:ext cx="1292679" cy="585108"/>
        </a:xfrm>
        <a:prstGeom prst="left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s-CO" sz="1100" b="1"/>
            <a:t>VOLVER DIAFIN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6681108</xdr:colOff>
      <xdr:row>1</xdr:row>
      <xdr:rowOff>27214</xdr:rowOff>
    </xdr:from>
    <xdr:to>
      <xdr:col>6</xdr:col>
      <xdr:colOff>8354786</xdr:colOff>
      <xdr:row>3</xdr:row>
      <xdr:rowOff>16631</xdr:rowOff>
    </xdr:to>
    <xdr:sp macro="" textlink="">
      <xdr:nvSpPr>
        <xdr:cNvPr id="2" name="Rectángulo redondeado 1">
          <a:hlinkClick xmlns:r="http://schemas.openxmlformats.org/officeDocument/2006/relationships" r:id="rId1"/>
        </xdr:cNvPr>
        <xdr:cNvSpPr/>
      </xdr:nvSpPr>
      <xdr:spPr>
        <a:xfrm>
          <a:off x="18034908" y="227239"/>
          <a:ext cx="1673678"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6</xdr:col>
      <xdr:colOff>7034894</xdr:colOff>
      <xdr:row>4</xdr:row>
      <xdr:rowOff>176893</xdr:rowOff>
    </xdr:from>
    <xdr:to>
      <xdr:col>6</xdr:col>
      <xdr:colOff>8327573</xdr:colOff>
      <xdr:row>7</xdr:row>
      <xdr:rowOff>13608</xdr:rowOff>
    </xdr:to>
    <xdr:sp macro="" textlink="">
      <xdr:nvSpPr>
        <xdr:cNvPr id="3" name="Flecha izquierda 2">
          <a:hlinkClick xmlns:r="http://schemas.openxmlformats.org/officeDocument/2006/relationships" r:id="rId2"/>
        </xdr:cNvPr>
        <xdr:cNvSpPr/>
      </xdr:nvSpPr>
      <xdr:spPr>
        <a:xfrm>
          <a:off x="18410465" y="1020536"/>
          <a:ext cx="1292679" cy="585108"/>
        </a:xfrm>
        <a:prstGeom prst="left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s-CO" sz="1100" b="1"/>
            <a:t>VOLVER DIAFIN</a:t>
          </a:r>
        </a:p>
      </xdr:txBody>
    </xdr:sp>
    <xdr:clientData/>
  </xdr:twoCellAnchor>
  <xdr:twoCellAnchor editAs="oneCell">
    <xdr:from>
      <xdr:col>6</xdr:col>
      <xdr:colOff>3741964</xdr:colOff>
      <xdr:row>16</xdr:row>
      <xdr:rowOff>3741964</xdr:rowOff>
    </xdr:from>
    <xdr:to>
      <xdr:col>6</xdr:col>
      <xdr:colOff>7851322</xdr:colOff>
      <xdr:row>16</xdr:row>
      <xdr:rowOff>4449538</xdr:rowOff>
    </xdr:to>
    <xdr:pic>
      <xdr:nvPicPr>
        <xdr:cNvPr id="4" name="Imagen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117535" y="7157357"/>
          <a:ext cx="4109358" cy="70757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5934076</xdr:colOff>
      <xdr:row>0</xdr:row>
      <xdr:rowOff>27214</xdr:rowOff>
    </xdr:from>
    <xdr:to>
      <xdr:col>6</xdr:col>
      <xdr:colOff>1362</xdr:colOff>
      <xdr:row>2</xdr:row>
      <xdr:rowOff>16631</xdr:rowOff>
    </xdr:to>
    <xdr:sp macro="" textlink="">
      <xdr:nvSpPr>
        <xdr:cNvPr id="2" name="Rectángulo redondeado 1">
          <a:hlinkClick xmlns:r="http://schemas.openxmlformats.org/officeDocument/2006/relationships" r:id="rId1"/>
        </xdr:cNvPr>
        <xdr:cNvSpPr/>
      </xdr:nvSpPr>
      <xdr:spPr>
        <a:xfrm>
          <a:off x="16059151" y="27214"/>
          <a:ext cx="1344386"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5</xdr:col>
      <xdr:colOff>6966858</xdr:colOff>
      <xdr:row>3</xdr:row>
      <xdr:rowOff>81643</xdr:rowOff>
    </xdr:from>
    <xdr:to>
      <xdr:col>5</xdr:col>
      <xdr:colOff>8259537</xdr:colOff>
      <xdr:row>5</xdr:row>
      <xdr:rowOff>258537</xdr:rowOff>
    </xdr:to>
    <xdr:sp macro="" textlink="">
      <xdr:nvSpPr>
        <xdr:cNvPr id="3" name="Flecha izquierda 2">
          <a:hlinkClick xmlns:r="http://schemas.openxmlformats.org/officeDocument/2006/relationships" r:id="rId2"/>
        </xdr:cNvPr>
        <xdr:cNvSpPr/>
      </xdr:nvSpPr>
      <xdr:spPr>
        <a:xfrm>
          <a:off x="17104179" y="721179"/>
          <a:ext cx="1292679" cy="585108"/>
        </a:xfrm>
        <a:prstGeom prst="left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s-CO" sz="1100" b="1"/>
            <a:t>VOLVER DIAFIN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8949789</xdr:colOff>
      <xdr:row>0</xdr:row>
      <xdr:rowOff>27214</xdr:rowOff>
    </xdr:from>
    <xdr:to>
      <xdr:col>5</xdr:col>
      <xdr:colOff>10623467</xdr:colOff>
      <xdr:row>2</xdr:row>
      <xdr:rowOff>16631</xdr:rowOff>
    </xdr:to>
    <xdr:sp macro="" textlink="">
      <xdr:nvSpPr>
        <xdr:cNvPr id="2" name="Rectángulo redondeado 1">
          <a:hlinkClick xmlns:r="http://schemas.openxmlformats.org/officeDocument/2006/relationships" r:id="rId1"/>
        </xdr:cNvPr>
        <xdr:cNvSpPr/>
      </xdr:nvSpPr>
      <xdr:spPr>
        <a:xfrm>
          <a:off x="18855789" y="27214"/>
          <a:ext cx="1673678" cy="42237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editAs="oneCell">
    <xdr:from>
      <xdr:col>5</xdr:col>
      <xdr:colOff>5695951</xdr:colOff>
      <xdr:row>17</xdr:row>
      <xdr:rowOff>2181224</xdr:rowOff>
    </xdr:from>
    <xdr:to>
      <xdr:col>5</xdr:col>
      <xdr:colOff>9610725</xdr:colOff>
      <xdr:row>17</xdr:row>
      <xdr:rowOff>5082905</xdr:rowOff>
    </xdr:to>
    <xdr:pic>
      <xdr:nvPicPr>
        <xdr:cNvPr id="3" name="Imagen 2"/>
        <xdr:cNvPicPr>
          <a:picLocks noChangeAspect="1"/>
        </xdr:cNvPicPr>
      </xdr:nvPicPr>
      <xdr:blipFill>
        <a:blip xmlns:r="http://schemas.openxmlformats.org/officeDocument/2006/relationships" r:embed="rId2"/>
        <a:stretch>
          <a:fillRect/>
        </a:stretch>
      </xdr:blipFill>
      <xdr:spPr>
        <a:xfrm>
          <a:off x="15582901" y="10620374"/>
          <a:ext cx="3914774" cy="2901681"/>
        </a:xfrm>
        <a:prstGeom prst="rect">
          <a:avLst/>
        </a:prstGeom>
      </xdr:spPr>
    </xdr:pic>
    <xdr:clientData/>
  </xdr:twoCellAnchor>
  <xdr:twoCellAnchor>
    <xdr:from>
      <xdr:col>5</xdr:col>
      <xdr:colOff>9299864</xdr:colOff>
      <xdr:row>3</xdr:row>
      <xdr:rowOff>103909</xdr:rowOff>
    </xdr:from>
    <xdr:to>
      <xdr:col>5</xdr:col>
      <xdr:colOff>10592543</xdr:colOff>
      <xdr:row>6</xdr:row>
      <xdr:rowOff>30926</xdr:rowOff>
    </xdr:to>
    <xdr:sp macro="" textlink="">
      <xdr:nvSpPr>
        <xdr:cNvPr id="4" name="Flecha izquierda 3">
          <a:hlinkClick xmlns:r="http://schemas.openxmlformats.org/officeDocument/2006/relationships" r:id="rId3"/>
        </xdr:cNvPr>
        <xdr:cNvSpPr/>
      </xdr:nvSpPr>
      <xdr:spPr>
        <a:xfrm>
          <a:off x="19205864" y="744682"/>
          <a:ext cx="1292679" cy="585108"/>
        </a:xfrm>
        <a:prstGeom prst="left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s-CO" sz="1100" b="1"/>
            <a:t>VOLVER DIAFIN</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5934076</xdr:colOff>
      <xdr:row>0</xdr:row>
      <xdr:rowOff>27214</xdr:rowOff>
    </xdr:from>
    <xdr:to>
      <xdr:col>6</xdr:col>
      <xdr:colOff>1362</xdr:colOff>
      <xdr:row>2</xdr:row>
      <xdr:rowOff>16631</xdr:rowOff>
    </xdr:to>
    <xdr:sp macro="" textlink="">
      <xdr:nvSpPr>
        <xdr:cNvPr id="5" name="Rectángulo redondeado 4">
          <a:hlinkClick xmlns:r="http://schemas.openxmlformats.org/officeDocument/2006/relationships" r:id="rId1"/>
        </xdr:cNvPr>
        <xdr:cNvSpPr/>
      </xdr:nvSpPr>
      <xdr:spPr>
        <a:xfrm>
          <a:off x="16059151" y="27214"/>
          <a:ext cx="1344386" cy="418042"/>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5</xdr:col>
      <xdr:colOff>5973536</xdr:colOff>
      <xdr:row>3</xdr:row>
      <xdr:rowOff>163285</xdr:rowOff>
    </xdr:from>
    <xdr:to>
      <xdr:col>5</xdr:col>
      <xdr:colOff>7266215</xdr:colOff>
      <xdr:row>6</xdr:row>
      <xdr:rowOff>68036</xdr:rowOff>
    </xdr:to>
    <xdr:sp macro="" textlink="">
      <xdr:nvSpPr>
        <xdr:cNvPr id="3" name="Flecha izquierda 2">
          <a:hlinkClick xmlns:r="http://schemas.openxmlformats.org/officeDocument/2006/relationships" r:id="rId2"/>
        </xdr:cNvPr>
        <xdr:cNvSpPr/>
      </xdr:nvSpPr>
      <xdr:spPr>
        <a:xfrm>
          <a:off x="16110857" y="802821"/>
          <a:ext cx="1292679" cy="585108"/>
        </a:xfrm>
        <a:prstGeom prst="left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s-CO" sz="1100" b="1"/>
            <a:t>VOLVER DIAFIN</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6</xdr:col>
      <xdr:colOff>6817180</xdr:colOff>
      <xdr:row>1</xdr:row>
      <xdr:rowOff>68036</xdr:rowOff>
    </xdr:from>
    <xdr:to>
      <xdr:col>6</xdr:col>
      <xdr:colOff>8490858</xdr:colOff>
      <xdr:row>3</xdr:row>
      <xdr:rowOff>57453</xdr:rowOff>
    </xdr:to>
    <xdr:sp macro="" textlink="">
      <xdr:nvSpPr>
        <xdr:cNvPr id="3" name="Rectángulo redondeado 2">
          <a:hlinkClick xmlns:r="http://schemas.openxmlformats.org/officeDocument/2006/relationships" r:id="rId1"/>
        </xdr:cNvPr>
        <xdr:cNvSpPr/>
      </xdr:nvSpPr>
      <xdr:spPr>
        <a:xfrm>
          <a:off x="18192751" y="272143"/>
          <a:ext cx="1673678" cy="424846"/>
        </a:xfrm>
        <a:prstGeom prst="roundRect">
          <a:avLst/>
        </a:prstGeom>
        <a:solidFill>
          <a:srgbClr val="4472C4">
            <a:lumMod val="60000"/>
            <a:lumOff val="40000"/>
          </a:srgbClr>
        </a:solidFill>
        <a:ln w="12700" cap="flat" cmpd="sng" algn="ctr">
          <a:solidFill>
            <a:srgbClr val="5B9BD5">
              <a:shade val="50000"/>
            </a:srgbClr>
          </a:solidFill>
          <a:prstDash val="solid"/>
          <a:miter lim="800000"/>
        </a:ln>
        <a:effectLst/>
      </xdr:spPr>
      <xdr:txBody>
        <a:bodyPr wrap="square" lIns="0" tIns="0" rIns="0" bIns="3600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CO" sz="1100" b="1" i="0" u="none" strike="noStrike" kern="1200" cap="none" spc="0" normalizeH="0" baseline="0" noProof="0">
              <a:ln>
                <a:noFill/>
              </a:ln>
              <a:solidFill>
                <a:sysClr val="windowText" lastClr="000000"/>
              </a:solidFill>
              <a:effectLst/>
              <a:uLnTx/>
              <a:uFillTx/>
              <a:latin typeface="Calibri" panose="020F0502020204030204"/>
              <a:ea typeface="+mn-ea"/>
              <a:cs typeface="+mn-cs"/>
            </a:rPr>
            <a:t>VOLVER AL ÍNDICE</a:t>
          </a:r>
        </a:p>
      </xdr:txBody>
    </xdr:sp>
    <xdr:clientData/>
  </xdr:twoCellAnchor>
  <xdr:twoCellAnchor>
    <xdr:from>
      <xdr:col>6</xdr:col>
      <xdr:colOff>7211786</xdr:colOff>
      <xdr:row>4</xdr:row>
      <xdr:rowOff>149679</xdr:rowOff>
    </xdr:from>
    <xdr:to>
      <xdr:col>6</xdr:col>
      <xdr:colOff>8504465</xdr:colOff>
      <xdr:row>7</xdr:row>
      <xdr:rowOff>54430</xdr:rowOff>
    </xdr:to>
    <xdr:sp macro="" textlink="">
      <xdr:nvSpPr>
        <xdr:cNvPr id="4" name="Flecha izquierda 3">
          <a:hlinkClick xmlns:r="http://schemas.openxmlformats.org/officeDocument/2006/relationships" r:id="rId2"/>
        </xdr:cNvPr>
        <xdr:cNvSpPr/>
      </xdr:nvSpPr>
      <xdr:spPr>
        <a:xfrm>
          <a:off x="18587357" y="993322"/>
          <a:ext cx="1292679" cy="585108"/>
        </a:xfrm>
        <a:prstGeom prst="left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s-CO" sz="1100" b="1"/>
            <a:t>VOLVER DIAFIN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70.20\jhonnier%20zuniga\Documents\31%20MATRIZ%20PLAN%20ACCION%202017\3%20trimestre\03%20%20PLAN%20ACCION%20NUEVAS%20METAS%20PROPUESTAS%20%202017%20VERSIO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35"/>
  <sheetViews>
    <sheetView zoomScale="85" zoomScaleNormal="85" workbookViewId="0"/>
  </sheetViews>
  <sheetFormatPr baseColWidth="10" defaultRowHeight="15" x14ac:dyDescent="0.25"/>
  <cols>
    <col min="5" max="5" width="12.85546875" customWidth="1"/>
    <col min="11" max="11" width="18.85546875" customWidth="1"/>
  </cols>
  <sheetData>
    <row r="1" spans="3:12" ht="15.75" thickBot="1" x14ac:dyDescent="0.3">
      <c r="C1" s="99"/>
      <c r="D1" s="99"/>
      <c r="E1" s="99"/>
      <c r="F1" s="99"/>
      <c r="G1" s="99"/>
      <c r="H1" s="99"/>
      <c r="I1" s="99"/>
      <c r="J1" s="99"/>
      <c r="K1" s="99"/>
      <c r="L1" s="99"/>
    </row>
    <row r="2" spans="3:12" ht="23.25" x14ac:dyDescent="0.35">
      <c r="C2" s="99"/>
      <c r="D2" s="318"/>
      <c r="E2" s="319"/>
      <c r="F2" s="319"/>
      <c r="G2" s="319"/>
      <c r="H2" s="319"/>
      <c r="I2" s="319"/>
      <c r="J2" s="319"/>
      <c r="K2" s="320"/>
      <c r="L2" s="99"/>
    </row>
    <row r="3" spans="3:12" ht="23.25" x14ac:dyDescent="0.35">
      <c r="C3" s="99"/>
      <c r="D3" s="315"/>
      <c r="E3" s="316"/>
      <c r="F3" s="316"/>
      <c r="G3" s="316"/>
      <c r="H3" s="316"/>
      <c r="I3" s="316"/>
      <c r="J3" s="316"/>
      <c r="K3" s="317"/>
      <c r="L3" s="99"/>
    </row>
    <row r="4" spans="3:12" ht="23.25" x14ac:dyDescent="0.35">
      <c r="C4" s="99"/>
      <c r="D4" s="321" t="s">
        <v>132</v>
      </c>
      <c r="E4" s="322"/>
      <c r="F4" s="322"/>
      <c r="G4" s="322"/>
      <c r="H4" s="322"/>
      <c r="I4" s="322"/>
      <c r="J4" s="322"/>
      <c r="K4" s="323"/>
      <c r="L4" s="99"/>
    </row>
    <row r="5" spans="3:12" ht="23.25" x14ac:dyDescent="0.35">
      <c r="C5" s="99"/>
      <c r="D5" s="321" t="s">
        <v>166</v>
      </c>
      <c r="E5" s="322"/>
      <c r="F5" s="322"/>
      <c r="G5" s="322"/>
      <c r="H5" s="322"/>
      <c r="I5" s="322"/>
      <c r="J5" s="322"/>
      <c r="K5" s="323"/>
      <c r="L5" s="99"/>
    </row>
    <row r="6" spans="3:12" x14ac:dyDescent="0.25">
      <c r="C6" s="99"/>
      <c r="D6" s="238"/>
      <c r="E6" s="239"/>
      <c r="F6" s="239"/>
      <c r="G6" s="239"/>
      <c r="H6" s="239"/>
      <c r="I6" s="239"/>
      <c r="J6" s="239"/>
      <c r="K6" s="240"/>
      <c r="L6" s="99"/>
    </row>
    <row r="7" spans="3:12" ht="23.25" x14ac:dyDescent="0.35">
      <c r="C7" s="99"/>
      <c r="D7" s="321" t="s">
        <v>181</v>
      </c>
      <c r="E7" s="322"/>
      <c r="F7" s="322"/>
      <c r="G7" s="322"/>
      <c r="H7" s="322"/>
      <c r="I7" s="322"/>
      <c r="J7" s="322"/>
      <c r="K7" s="323"/>
      <c r="L7" s="99"/>
    </row>
    <row r="8" spans="3:12" ht="23.25" x14ac:dyDescent="0.35">
      <c r="C8" s="99"/>
      <c r="D8" s="321" t="s">
        <v>182</v>
      </c>
      <c r="E8" s="322"/>
      <c r="F8" s="322"/>
      <c r="G8" s="322"/>
      <c r="H8" s="322"/>
      <c r="I8" s="322"/>
      <c r="J8" s="322"/>
      <c r="K8" s="323"/>
      <c r="L8" s="99"/>
    </row>
    <row r="9" spans="3:12" ht="23.25" x14ac:dyDescent="0.35">
      <c r="C9" s="99"/>
      <c r="D9" s="241"/>
      <c r="E9" s="242"/>
      <c r="F9" s="242"/>
      <c r="G9" s="242"/>
      <c r="H9" s="242"/>
      <c r="I9" s="242"/>
      <c r="J9" s="242"/>
      <c r="K9" s="243"/>
      <c r="L9" s="99"/>
    </row>
    <row r="10" spans="3:12" x14ac:dyDescent="0.25">
      <c r="C10" s="99"/>
      <c r="D10" s="238"/>
      <c r="E10" s="239"/>
      <c r="F10" s="239"/>
      <c r="G10" s="239"/>
      <c r="H10" s="239"/>
      <c r="I10" s="239"/>
      <c r="J10" s="239"/>
      <c r="K10" s="240"/>
      <c r="L10" s="99"/>
    </row>
    <row r="11" spans="3:12" x14ac:dyDescent="0.25">
      <c r="C11" s="99"/>
      <c r="D11" s="238"/>
      <c r="E11" s="239"/>
      <c r="F11" s="239"/>
      <c r="G11" s="239"/>
      <c r="H11" s="239"/>
      <c r="I11" s="239"/>
      <c r="J11" s="239"/>
      <c r="K11" s="240"/>
      <c r="L11" s="99"/>
    </row>
    <row r="12" spans="3:12" x14ac:dyDescent="0.25">
      <c r="C12" s="99"/>
      <c r="D12" s="238"/>
      <c r="E12" s="239"/>
      <c r="F12" s="239"/>
      <c r="G12" s="239"/>
      <c r="H12" s="239"/>
      <c r="I12" s="239"/>
      <c r="J12" s="239"/>
      <c r="K12" s="240"/>
      <c r="L12" s="99"/>
    </row>
    <row r="13" spans="3:12" x14ac:dyDescent="0.25">
      <c r="C13" s="99"/>
      <c r="D13" s="238"/>
      <c r="E13" s="239"/>
      <c r="F13" s="239"/>
      <c r="G13" s="239"/>
      <c r="H13" s="239"/>
      <c r="I13" s="239"/>
      <c r="J13" s="239"/>
      <c r="K13" s="240"/>
      <c r="L13" s="99"/>
    </row>
    <row r="14" spans="3:12" x14ac:dyDescent="0.25">
      <c r="C14" s="99"/>
      <c r="D14" s="238"/>
      <c r="E14" s="239"/>
      <c r="F14" s="239"/>
      <c r="G14" s="239"/>
      <c r="H14" s="239"/>
      <c r="I14" s="239"/>
      <c r="J14" s="239"/>
      <c r="K14" s="240"/>
      <c r="L14" s="99"/>
    </row>
    <row r="15" spans="3:12" x14ac:dyDescent="0.25">
      <c r="C15" s="99"/>
      <c r="D15" s="238"/>
      <c r="E15" s="239"/>
      <c r="F15" s="239"/>
      <c r="G15" s="239"/>
      <c r="H15" s="239"/>
      <c r="I15" s="239"/>
      <c r="J15" s="239"/>
      <c r="K15" s="240"/>
      <c r="L15" s="99"/>
    </row>
    <row r="16" spans="3:12" x14ac:dyDescent="0.25">
      <c r="C16" s="99"/>
      <c r="D16" s="238"/>
      <c r="E16" s="239"/>
      <c r="F16" s="239"/>
      <c r="G16" s="239"/>
      <c r="H16" s="239"/>
      <c r="I16" s="239"/>
      <c r="J16" s="239"/>
      <c r="K16" s="240"/>
      <c r="L16" s="99"/>
    </row>
    <row r="17" spans="3:12" x14ac:dyDescent="0.25">
      <c r="C17" s="99"/>
      <c r="D17" s="238"/>
      <c r="E17" s="239"/>
      <c r="F17" s="239"/>
      <c r="G17" s="239"/>
      <c r="H17" s="239"/>
      <c r="I17" s="239"/>
      <c r="J17" s="239"/>
      <c r="K17" s="240"/>
      <c r="L17" s="99"/>
    </row>
    <row r="18" spans="3:12" x14ac:dyDescent="0.25">
      <c r="C18" s="99"/>
      <c r="D18" s="238"/>
      <c r="E18" s="239"/>
      <c r="F18" s="239"/>
      <c r="G18" s="239"/>
      <c r="H18" s="239"/>
      <c r="I18" s="239"/>
      <c r="J18" s="239"/>
      <c r="K18" s="240"/>
      <c r="L18" s="99"/>
    </row>
    <row r="19" spans="3:12" x14ac:dyDescent="0.25">
      <c r="C19" s="99"/>
      <c r="D19" s="238"/>
      <c r="E19" s="239"/>
      <c r="F19" s="239"/>
      <c r="G19" s="239"/>
      <c r="H19" s="239"/>
      <c r="I19" s="239"/>
      <c r="J19" s="239"/>
      <c r="K19" s="240"/>
      <c r="L19" s="99"/>
    </row>
    <row r="20" spans="3:12" x14ac:dyDescent="0.25">
      <c r="C20" s="99"/>
      <c r="D20" s="238"/>
      <c r="E20" s="239"/>
      <c r="F20" s="239"/>
      <c r="G20" s="239"/>
      <c r="H20" s="239"/>
      <c r="I20" s="239"/>
      <c r="J20" s="239"/>
      <c r="K20" s="240"/>
      <c r="L20" s="99"/>
    </row>
    <row r="21" spans="3:12" x14ac:dyDescent="0.25">
      <c r="C21" s="99"/>
      <c r="D21" s="238"/>
      <c r="E21" s="239"/>
      <c r="F21" s="239"/>
      <c r="G21" s="239"/>
      <c r="H21" s="239"/>
      <c r="I21" s="239"/>
      <c r="J21" s="239"/>
      <c r="K21" s="240"/>
      <c r="L21" s="99"/>
    </row>
    <row r="22" spans="3:12" x14ac:dyDescent="0.25">
      <c r="C22" s="99"/>
      <c r="D22" s="238"/>
      <c r="E22" s="239"/>
      <c r="F22" s="239"/>
      <c r="G22" s="239"/>
      <c r="H22" s="239"/>
      <c r="I22" s="239"/>
      <c r="J22" s="239"/>
      <c r="K22" s="240"/>
      <c r="L22" s="99"/>
    </row>
    <row r="23" spans="3:12" x14ac:dyDescent="0.25">
      <c r="C23" s="99"/>
      <c r="D23" s="238"/>
      <c r="E23" s="239"/>
      <c r="F23" s="239"/>
      <c r="G23" s="239"/>
      <c r="H23" s="239"/>
      <c r="I23" s="239"/>
      <c r="J23" s="239"/>
      <c r="K23" s="240"/>
      <c r="L23" s="99"/>
    </row>
    <row r="24" spans="3:12" x14ac:dyDescent="0.25">
      <c r="C24" s="99"/>
      <c r="D24" s="238"/>
      <c r="E24" s="239"/>
      <c r="F24" s="239"/>
      <c r="G24" s="239"/>
      <c r="H24" s="239"/>
      <c r="I24" s="239"/>
      <c r="J24" s="239"/>
      <c r="K24" s="240"/>
      <c r="L24" s="99"/>
    </row>
    <row r="25" spans="3:12" x14ac:dyDescent="0.25">
      <c r="C25" s="99"/>
      <c r="D25" s="238"/>
      <c r="E25" s="239"/>
      <c r="F25" s="239"/>
      <c r="G25" s="239"/>
      <c r="H25" s="239"/>
      <c r="I25" s="239"/>
      <c r="J25" s="239"/>
      <c r="K25" s="240"/>
      <c r="L25" s="99"/>
    </row>
    <row r="26" spans="3:12" x14ac:dyDescent="0.25">
      <c r="C26" s="99"/>
      <c r="D26" s="238"/>
      <c r="E26" s="239"/>
      <c r="F26" s="239"/>
      <c r="G26" s="239"/>
      <c r="H26" s="239"/>
      <c r="I26" s="239"/>
      <c r="J26" s="239"/>
      <c r="K26" s="240"/>
      <c r="L26" s="99"/>
    </row>
    <row r="27" spans="3:12" x14ac:dyDescent="0.25">
      <c r="C27" s="99"/>
      <c r="D27" s="238"/>
      <c r="E27" s="239"/>
      <c r="F27" s="239"/>
      <c r="G27" s="239"/>
      <c r="H27" s="239"/>
      <c r="I27" s="239"/>
      <c r="J27" s="239"/>
      <c r="K27" s="240"/>
      <c r="L27" s="99"/>
    </row>
    <row r="28" spans="3:12" x14ac:dyDescent="0.25">
      <c r="C28" s="99"/>
      <c r="D28" s="238"/>
      <c r="E28" s="239"/>
      <c r="F28" s="239"/>
      <c r="G28" s="239"/>
      <c r="H28" s="239"/>
      <c r="I28" s="239"/>
      <c r="J28" s="239"/>
      <c r="K28" s="240"/>
      <c r="L28" s="99"/>
    </row>
    <row r="29" spans="3:12" x14ac:dyDescent="0.25">
      <c r="C29" s="99"/>
      <c r="D29" s="238"/>
      <c r="E29" s="239"/>
      <c r="F29" s="239"/>
      <c r="G29" s="239"/>
      <c r="H29" s="239"/>
      <c r="I29" s="239"/>
      <c r="J29" s="239"/>
      <c r="K29" s="240"/>
      <c r="L29" s="99"/>
    </row>
    <row r="30" spans="3:12" x14ac:dyDescent="0.25">
      <c r="C30" s="99"/>
      <c r="D30" s="238"/>
      <c r="E30" s="239"/>
      <c r="F30" s="239"/>
      <c r="G30" s="239"/>
      <c r="H30" s="239"/>
      <c r="I30" s="239"/>
      <c r="J30" s="239"/>
      <c r="K30" s="240"/>
      <c r="L30" s="99"/>
    </row>
    <row r="31" spans="3:12" x14ac:dyDescent="0.25">
      <c r="C31" s="99"/>
      <c r="D31" s="238"/>
      <c r="E31" s="239"/>
      <c r="F31" s="239"/>
      <c r="G31" s="239"/>
      <c r="H31" s="239"/>
      <c r="I31" s="239"/>
      <c r="J31" s="239"/>
      <c r="K31" s="240"/>
      <c r="L31" s="99"/>
    </row>
    <row r="32" spans="3:12" ht="15.75" thickBot="1" x14ac:dyDescent="0.3">
      <c r="C32" s="99"/>
      <c r="D32" s="244"/>
      <c r="E32" s="245"/>
      <c r="F32" s="245"/>
      <c r="G32" s="245"/>
      <c r="H32" s="245"/>
      <c r="I32" s="245"/>
      <c r="J32" s="245"/>
      <c r="K32" s="246"/>
      <c r="L32" s="99"/>
    </row>
    <row r="33" spans="3:12" x14ac:dyDescent="0.25">
      <c r="C33" s="99"/>
      <c r="D33" s="99"/>
      <c r="E33" s="99"/>
      <c r="F33" s="99"/>
      <c r="G33" s="99"/>
      <c r="H33" s="99"/>
      <c r="I33" s="99"/>
      <c r="J33" s="99"/>
      <c r="K33" s="99"/>
      <c r="L33" s="99"/>
    </row>
    <row r="34" spans="3:12" x14ac:dyDescent="0.25">
      <c r="C34" s="99"/>
      <c r="D34" s="99"/>
      <c r="E34" s="99"/>
      <c r="F34" s="99"/>
      <c r="G34" s="99"/>
      <c r="H34" s="99"/>
      <c r="I34" s="99"/>
      <c r="J34" s="99"/>
      <c r="K34" s="99"/>
      <c r="L34" s="99"/>
    </row>
    <row r="35" spans="3:12" x14ac:dyDescent="0.25">
      <c r="C35" s="99"/>
      <c r="D35" s="99"/>
      <c r="E35" s="99"/>
      <c r="F35" s="99"/>
      <c r="G35" s="99"/>
      <c r="H35" s="99"/>
      <c r="I35" s="99"/>
      <c r="J35" s="99"/>
      <c r="K35" s="99"/>
      <c r="L35" s="99"/>
    </row>
  </sheetData>
  <sheetProtection sheet="1" objects="1" scenarios="1"/>
  <mergeCells count="5">
    <mergeCell ref="D2:K2"/>
    <mergeCell ref="D5:K5"/>
    <mergeCell ref="D7:K7"/>
    <mergeCell ref="D8:K8"/>
    <mergeCell ref="D4:K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8"/>
  <sheetViews>
    <sheetView topLeftCell="A49" workbookViewId="0">
      <selection activeCell="D71" sqref="D71"/>
    </sheetView>
  </sheetViews>
  <sheetFormatPr baseColWidth="10" defaultRowHeight="15" x14ac:dyDescent="0.25"/>
  <cols>
    <col min="2" max="2" width="8.7109375" style="98" customWidth="1"/>
    <col min="3" max="3" width="32" bestFit="1" customWidth="1"/>
    <col min="4" max="4" width="32" style="109" bestFit="1" customWidth="1"/>
    <col min="5" max="5" width="29.7109375" style="109" customWidth="1"/>
    <col min="6" max="6" width="12.85546875" customWidth="1"/>
  </cols>
  <sheetData>
    <row r="1" spans="2:23" ht="23.25" x14ac:dyDescent="0.35">
      <c r="B1" s="100"/>
      <c r="C1" s="336" t="s">
        <v>132</v>
      </c>
      <c r="D1" s="337"/>
      <c r="E1" s="337"/>
      <c r="F1" s="337"/>
      <c r="G1" s="337"/>
      <c r="H1" s="338"/>
      <c r="I1" s="99"/>
    </row>
    <row r="2" spans="2:23" ht="23.25" x14ac:dyDescent="0.35">
      <c r="B2" s="100"/>
      <c r="C2" s="339" t="s">
        <v>166</v>
      </c>
      <c r="D2" s="340"/>
      <c r="E2" s="340"/>
      <c r="F2" s="340"/>
      <c r="G2" s="340"/>
      <c r="H2" s="341"/>
      <c r="I2" s="99"/>
    </row>
    <row r="3" spans="2:23" x14ac:dyDescent="0.25">
      <c r="B3" s="100"/>
      <c r="C3" s="247"/>
      <c r="D3" s="248"/>
      <c r="E3" s="248"/>
      <c r="F3" s="248"/>
      <c r="G3" s="248"/>
      <c r="H3" s="249"/>
      <c r="I3" s="99"/>
    </row>
    <row r="4" spans="2:23" ht="23.25" x14ac:dyDescent="0.35">
      <c r="B4" s="100"/>
      <c r="C4" s="339" t="s">
        <v>167</v>
      </c>
      <c r="D4" s="340"/>
      <c r="E4" s="340"/>
      <c r="F4" s="340"/>
      <c r="G4" s="340"/>
      <c r="H4" s="341"/>
      <c r="I4" s="99"/>
    </row>
    <row r="5" spans="2:23" x14ac:dyDescent="0.25">
      <c r="B5" s="100"/>
      <c r="C5" s="342" t="s">
        <v>2</v>
      </c>
      <c r="D5" s="343"/>
      <c r="E5" s="343"/>
      <c r="F5" s="343"/>
      <c r="G5" s="343"/>
      <c r="H5" s="344"/>
      <c r="I5" s="99"/>
    </row>
    <row r="6" spans="2:23" ht="15.75" thickBot="1" x14ac:dyDescent="0.3">
      <c r="B6" s="100"/>
      <c r="C6" s="247"/>
      <c r="D6" s="252"/>
      <c r="E6" s="252"/>
      <c r="F6" s="248"/>
      <c r="G6" s="248"/>
      <c r="H6" s="249"/>
      <c r="I6" s="99"/>
    </row>
    <row r="7" spans="2:23" s="102" customFormat="1" ht="15.75" thickBot="1" x14ac:dyDescent="0.3">
      <c r="B7" s="250"/>
      <c r="C7" s="253"/>
      <c r="D7" s="345" t="s">
        <v>168</v>
      </c>
      <c r="E7" s="346"/>
      <c r="F7" s="347"/>
      <c r="G7" s="254"/>
      <c r="H7" s="255"/>
      <c r="I7" s="101"/>
    </row>
    <row r="8" spans="2:23" s="102" customFormat="1" x14ac:dyDescent="0.25">
      <c r="B8" s="250"/>
      <c r="C8" s="253"/>
      <c r="D8" s="256" t="s">
        <v>169</v>
      </c>
      <c r="E8" s="257" t="s">
        <v>325</v>
      </c>
      <c r="F8" s="258" t="s">
        <v>170</v>
      </c>
      <c r="G8" s="254"/>
      <c r="H8" s="255"/>
      <c r="I8" s="101"/>
    </row>
    <row r="9" spans="2:23" s="102" customFormat="1" x14ac:dyDescent="0.25">
      <c r="B9" s="250"/>
      <c r="C9" s="253"/>
      <c r="D9" s="259" t="s">
        <v>171</v>
      </c>
      <c r="E9" s="260">
        <f>+'DIRECCIÓN GENERAL'!F20</f>
        <v>0.83333333333333337</v>
      </c>
      <c r="F9" s="261">
        <f>(E9/10)*100</f>
        <v>8.3333333333333339</v>
      </c>
      <c r="G9" s="254"/>
      <c r="H9" s="255"/>
      <c r="I9" s="101"/>
    </row>
    <row r="10" spans="2:23" x14ac:dyDescent="0.25">
      <c r="B10" s="100"/>
      <c r="C10" s="247"/>
      <c r="D10" s="259" t="s">
        <v>172</v>
      </c>
      <c r="E10" s="260">
        <f>PLANEACIÓN!$F$20</f>
        <v>0.90600000000000003</v>
      </c>
      <c r="F10" s="261">
        <f t="shared" ref="F10:F17" si="0">(E10/10)*100</f>
        <v>9.06</v>
      </c>
      <c r="G10" s="248"/>
      <c r="H10" s="249"/>
      <c r="I10" s="99"/>
    </row>
    <row r="11" spans="2:23" x14ac:dyDescent="0.25">
      <c r="B11" s="100"/>
      <c r="C11" s="247"/>
      <c r="D11" s="259" t="s">
        <v>173</v>
      </c>
      <c r="E11" s="260">
        <f>JURIDICA!F20</f>
        <v>0.99220000000000008</v>
      </c>
      <c r="F11" s="261">
        <f t="shared" si="0"/>
        <v>9.9220000000000006</v>
      </c>
      <c r="G11" s="248"/>
      <c r="H11" s="249"/>
      <c r="I11" s="99"/>
    </row>
    <row r="12" spans="2:23" x14ac:dyDescent="0.25">
      <c r="B12" s="100"/>
      <c r="C12" s="247"/>
      <c r="D12" s="259" t="s">
        <v>174</v>
      </c>
      <c r="E12" s="260">
        <f>TECNOLOGÍA!F23</f>
        <v>0.88750000000000007</v>
      </c>
      <c r="F12" s="261">
        <f t="shared" si="0"/>
        <v>8.8750000000000018</v>
      </c>
      <c r="G12" s="248"/>
      <c r="H12" s="249"/>
      <c r="I12" s="99"/>
    </row>
    <row r="13" spans="2:23" x14ac:dyDescent="0.25">
      <c r="B13" s="100"/>
      <c r="C13" s="247"/>
      <c r="D13" s="259" t="s">
        <v>175</v>
      </c>
      <c r="E13" s="260">
        <v>0.53600000000000003</v>
      </c>
      <c r="F13" s="261">
        <f t="shared" si="0"/>
        <v>5.36</v>
      </c>
      <c r="G13" s="248"/>
      <c r="H13" s="249"/>
      <c r="I13" s="99"/>
    </row>
    <row r="14" spans="2:23" x14ac:dyDescent="0.25">
      <c r="B14" s="100"/>
      <c r="C14" s="247"/>
      <c r="D14" s="259" t="s">
        <v>176</v>
      </c>
      <c r="E14" s="260">
        <v>0.78500000000000003</v>
      </c>
      <c r="F14" s="261">
        <f t="shared" si="0"/>
        <v>7.85</v>
      </c>
      <c r="G14" s="248"/>
      <c r="H14" s="249"/>
      <c r="I14" s="99"/>
    </row>
    <row r="15" spans="2:23" x14ac:dyDescent="0.25">
      <c r="B15" s="100"/>
      <c r="C15" s="247"/>
      <c r="D15" s="259" t="s">
        <v>177</v>
      </c>
      <c r="E15" s="260">
        <v>0.47199999999999998</v>
      </c>
      <c r="F15" s="261">
        <f t="shared" si="0"/>
        <v>4.72</v>
      </c>
      <c r="G15" s="248"/>
      <c r="H15" s="249"/>
      <c r="I15" s="99"/>
    </row>
    <row r="16" spans="2:23" x14ac:dyDescent="0.25">
      <c r="B16" s="100"/>
      <c r="C16" s="247"/>
      <c r="D16" s="259" t="s">
        <v>178</v>
      </c>
      <c r="E16" s="260">
        <f>'CONSOLIDADO DIAFIN'!F23</f>
        <v>0.67421428571428577</v>
      </c>
      <c r="F16" s="261">
        <f t="shared" si="0"/>
        <v>6.7421428571428574</v>
      </c>
      <c r="G16" s="248"/>
      <c r="H16" s="249"/>
      <c r="I16" s="101"/>
      <c r="J16" s="102"/>
      <c r="K16" s="102"/>
      <c r="L16" s="102"/>
      <c r="M16" s="102"/>
      <c r="N16" s="102"/>
      <c r="O16" s="102"/>
      <c r="P16" s="102"/>
      <c r="Q16" s="102"/>
      <c r="R16" s="102"/>
      <c r="S16" s="102"/>
      <c r="T16" s="102"/>
      <c r="U16" s="102"/>
      <c r="V16" s="102"/>
      <c r="W16" s="102"/>
    </row>
    <row r="17" spans="1:23" x14ac:dyDescent="0.25">
      <c r="B17" s="100"/>
      <c r="C17" s="247"/>
      <c r="D17" s="262" t="s">
        <v>166</v>
      </c>
      <c r="E17" s="263">
        <f>'CONTROL INTERNO'!E18</f>
        <v>0.96666666666666667</v>
      </c>
      <c r="F17" s="261">
        <f t="shared" si="0"/>
        <v>9.6666666666666661</v>
      </c>
      <c r="G17" s="248"/>
      <c r="H17" s="249"/>
      <c r="I17" s="101"/>
      <c r="J17" s="102"/>
      <c r="K17" s="102"/>
      <c r="L17" s="102"/>
      <c r="M17" s="102"/>
      <c r="N17" s="102"/>
      <c r="O17" s="102"/>
      <c r="P17" s="102"/>
      <c r="Q17" s="102"/>
      <c r="R17" s="102"/>
      <c r="S17" s="102"/>
      <c r="T17" s="102"/>
      <c r="U17" s="102"/>
      <c r="V17" s="102"/>
      <c r="W17" s="102"/>
    </row>
    <row r="18" spans="1:23" s="99" customFormat="1" ht="15.75" thickBot="1" x14ac:dyDescent="0.3">
      <c r="A18"/>
      <c r="B18" s="100"/>
      <c r="C18" s="247"/>
      <c r="D18" s="264" t="s">
        <v>179</v>
      </c>
      <c r="E18" s="265">
        <f>AVERAGE(E9:E17)</f>
        <v>0.78365714285714294</v>
      </c>
      <c r="F18" s="266">
        <f>AVERAGE(F9:F17)</f>
        <v>7.8365714285714283</v>
      </c>
      <c r="G18" s="248"/>
      <c r="H18" s="249"/>
      <c r="I18" s="101"/>
      <c r="J18" s="102"/>
      <c r="K18" s="102"/>
      <c r="L18" s="102"/>
      <c r="M18" s="102"/>
      <c r="N18" s="102"/>
      <c r="O18" s="102"/>
      <c r="P18" s="102"/>
      <c r="Q18" s="102"/>
      <c r="R18" s="102"/>
      <c r="S18" s="102"/>
      <c r="T18" s="102"/>
      <c r="U18" s="102"/>
      <c r="V18" s="102"/>
      <c r="W18" s="102"/>
    </row>
    <row r="19" spans="1:23" s="99" customFormat="1" x14ac:dyDescent="0.25">
      <c r="A19" s="102"/>
      <c r="B19" s="250"/>
      <c r="C19" s="247"/>
      <c r="D19" s="267"/>
      <c r="E19" s="252"/>
      <c r="F19" s="248"/>
      <c r="G19" s="248"/>
      <c r="H19" s="249"/>
      <c r="J19"/>
      <c r="K19"/>
      <c r="L19"/>
      <c r="M19"/>
      <c r="N19"/>
      <c r="O19"/>
      <c r="P19"/>
      <c r="Q19"/>
      <c r="R19"/>
      <c r="S19"/>
      <c r="T19"/>
      <c r="U19"/>
      <c r="V19"/>
      <c r="W19"/>
    </row>
    <row r="20" spans="1:23" x14ac:dyDescent="0.25">
      <c r="A20" s="102"/>
      <c r="B20" s="250"/>
      <c r="C20" s="247"/>
      <c r="D20" s="252"/>
      <c r="E20" s="252"/>
      <c r="F20" s="248"/>
      <c r="G20" s="248"/>
      <c r="H20" s="249"/>
      <c r="I20" s="99"/>
    </row>
    <row r="21" spans="1:23" x14ac:dyDescent="0.25">
      <c r="B21" s="100"/>
      <c r="C21" s="247"/>
      <c r="D21" s="252"/>
      <c r="E21" s="252"/>
      <c r="F21" s="248"/>
      <c r="G21" s="248"/>
      <c r="H21" s="249"/>
      <c r="I21" s="99"/>
    </row>
    <row r="22" spans="1:23" x14ac:dyDescent="0.25">
      <c r="B22" s="100"/>
      <c r="C22" s="247"/>
      <c r="D22" s="252"/>
      <c r="E22" s="252"/>
      <c r="F22" s="248"/>
      <c r="G22" s="248"/>
      <c r="H22" s="249"/>
      <c r="I22" s="99"/>
    </row>
    <row r="23" spans="1:23" x14ac:dyDescent="0.25">
      <c r="B23" s="100"/>
      <c r="C23" s="247"/>
      <c r="D23" s="252"/>
      <c r="E23" s="252"/>
      <c r="F23" s="248"/>
      <c r="G23" s="248"/>
      <c r="H23" s="249"/>
      <c r="I23" s="99"/>
    </row>
    <row r="24" spans="1:23" x14ac:dyDescent="0.25">
      <c r="B24" s="100"/>
      <c r="C24" s="247"/>
      <c r="D24" s="252"/>
      <c r="E24" s="252"/>
      <c r="F24" s="248"/>
      <c r="G24" s="248"/>
      <c r="H24" s="249"/>
      <c r="I24" s="99"/>
    </row>
    <row r="25" spans="1:23" x14ac:dyDescent="0.25">
      <c r="B25" s="100"/>
      <c r="C25" s="247"/>
      <c r="D25" s="252"/>
      <c r="E25" s="252"/>
      <c r="F25" s="248"/>
      <c r="G25" s="248"/>
      <c r="H25" s="249"/>
      <c r="I25" s="99"/>
    </row>
    <row r="26" spans="1:23" x14ac:dyDescent="0.25">
      <c r="B26" s="100"/>
      <c r="C26" s="247"/>
      <c r="D26" s="252"/>
      <c r="E26" s="252"/>
      <c r="F26" s="248"/>
      <c r="G26" s="248"/>
      <c r="H26" s="249"/>
      <c r="I26" s="99"/>
    </row>
    <row r="27" spans="1:23" x14ac:dyDescent="0.25">
      <c r="B27" s="100"/>
      <c r="C27" s="247"/>
      <c r="D27" s="252"/>
      <c r="E27" s="252"/>
      <c r="F27" s="248"/>
      <c r="G27" s="248"/>
      <c r="H27" s="249"/>
      <c r="I27" s="99"/>
    </row>
    <row r="28" spans="1:23" x14ac:dyDescent="0.25">
      <c r="B28" s="100"/>
      <c r="C28" s="247"/>
      <c r="D28" s="252"/>
      <c r="E28" s="252"/>
      <c r="F28" s="248"/>
      <c r="G28" s="248"/>
      <c r="H28" s="249"/>
      <c r="I28" s="99"/>
    </row>
    <row r="29" spans="1:23" x14ac:dyDescent="0.25">
      <c r="B29" s="100"/>
      <c r="C29" s="247"/>
      <c r="D29" s="252"/>
      <c r="E29" s="252"/>
      <c r="F29" s="248"/>
      <c r="G29" s="248"/>
      <c r="H29" s="249"/>
      <c r="I29" s="99"/>
    </row>
    <row r="30" spans="1:23" x14ac:dyDescent="0.25">
      <c r="B30" s="100"/>
      <c r="C30" s="247"/>
      <c r="D30" s="252"/>
      <c r="E30" s="252"/>
      <c r="F30" s="248"/>
      <c r="G30" s="248"/>
      <c r="H30" s="249"/>
      <c r="I30" s="99"/>
    </row>
    <row r="31" spans="1:23" x14ac:dyDescent="0.25">
      <c r="B31" s="100"/>
      <c r="C31" s="247"/>
      <c r="D31" s="252"/>
      <c r="E31" s="252"/>
      <c r="F31" s="248"/>
      <c r="G31" s="248"/>
      <c r="H31" s="249"/>
      <c r="I31" s="99"/>
    </row>
    <row r="32" spans="1:23" x14ac:dyDescent="0.25">
      <c r="B32" s="100"/>
      <c r="C32" s="247"/>
      <c r="D32" s="252"/>
      <c r="E32" s="252"/>
      <c r="F32" s="248"/>
      <c r="G32" s="248"/>
      <c r="H32" s="249"/>
      <c r="I32" s="99"/>
    </row>
    <row r="33" spans="2:9" x14ac:dyDescent="0.25">
      <c r="B33" s="100"/>
      <c r="C33" s="247"/>
      <c r="D33" s="252"/>
      <c r="E33" s="252"/>
      <c r="F33" s="248"/>
      <c r="G33" s="248"/>
      <c r="H33" s="249"/>
      <c r="I33" s="99"/>
    </row>
    <row r="34" spans="2:9" x14ac:dyDescent="0.25">
      <c r="B34" s="100"/>
      <c r="C34" s="247"/>
      <c r="D34" s="252"/>
      <c r="E34" s="252"/>
      <c r="F34" s="248"/>
      <c r="G34" s="248"/>
      <c r="H34" s="249"/>
      <c r="I34" s="99"/>
    </row>
    <row r="35" spans="2:9" x14ac:dyDescent="0.25">
      <c r="B35" s="100"/>
      <c r="C35" s="247"/>
      <c r="D35" s="252"/>
      <c r="E35" s="252"/>
      <c r="F35" s="248"/>
      <c r="G35" s="248"/>
      <c r="H35" s="249"/>
      <c r="I35" s="99"/>
    </row>
    <row r="36" spans="2:9" x14ac:dyDescent="0.25">
      <c r="B36" s="100"/>
      <c r="C36" s="247"/>
      <c r="D36" s="252"/>
      <c r="E36" s="252"/>
      <c r="F36" s="248"/>
      <c r="G36" s="248"/>
      <c r="H36" s="249"/>
      <c r="I36" s="99"/>
    </row>
    <row r="37" spans="2:9" x14ac:dyDescent="0.25">
      <c r="B37" s="100"/>
      <c r="C37" s="247"/>
      <c r="D37" s="252"/>
      <c r="E37" s="252"/>
      <c r="F37" s="248"/>
      <c r="G37" s="248"/>
      <c r="H37" s="249"/>
      <c r="I37" s="99"/>
    </row>
    <row r="38" spans="2:9" x14ac:dyDescent="0.25">
      <c r="B38" s="100"/>
      <c r="C38" s="247"/>
      <c r="D38" s="252"/>
      <c r="E38" s="252"/>
      <c r="F38" s="248"/>
      <c r="G38" s="248"/>
      <c r="H38" s="249"/>
      <c r="I38" s="99"/>
    </row>
    <row r="39" spans="2:9" x14ac:dyDescent="0.25">
      <c r="B39" s="100"/>
      <c r="C39" s="247"/>
      <c r="D39" s="252"/>
      <c r="E39" s="252"/>
      <c r="F39" s="248"/>
      <c r="G39" s="248"/>
      <c r="H39" s="249"/>
      <c r="I39" s="99"/>
    </row>
    <row r="40" spans="2:9" x14ac:dyDescent="0.25">
      <c r="B40" s="100"/>
      <c r="C40" s="247"/>
      <c r="D40" s="252"/>
      <c r="E40" s="252"/>
      <c r="F40" s="248"/>
      <c r="G40" s="248"/>
      <c r="H40" s="249"/>
      <c r="I40" s="99"/>
    </row>
    <row r="41" spans="2:9" x14ac:dyDescent="0.25">
      <c r="B41" s="100"/>
      <c r="C41" s="247"/>
      <c r="D41" s="252"/>
      <c r="E41" s="252"/>
      <c r="F41" s="248"/>
      <c r="G41" s="248"/>
      <c r="H41" s="249"/>
      <c r="I41" s="99"/>
    </row>
    <row r="42" spans="2:9" x14ac:dyDescent="0.25">
      <c r="B42" s="100"/>
      <c r="C42" s="247"/>
      <c r="D42" s="252"/>
      <c r="E42" s="252"/>
      <c r="F42" s="248"/>
      <c r="G42" s="248"/>
      <c r="H42" s="249"/>
      <c r="I42" s="99"/>
    </row>
    <row r="43" spans="2:9" x14ac:dyDescent="0.25">
      <c r="B43" s="100"/>
      <c r="C43" s="247"/>
      <c r="D43" s="252"/>
      <c r="E43" s="252"/>
      <c r="F43" s="248"/>
      <c r="G43" s="248"/>
      <c r="H43" s="249"/>
      <c r="I43" s="99"/>
    </row>
    <row r="44" spans="2:9" x14ac:dyDescent="0.25">
      <c r="B44" s="100"/>
      <c r="C44" s="247"/>
      <c r="D44" s="252"/>
      <c r="E44" s="252"/>
      <c r="F44" s="248"/>
      <c r="G44" s="248"/>
      <c r="H44" s="249"/>
      <c r="I44" s="99"/>
    </row>
    <row r="45" spans="2:9" ht="15.75" thickBot="1" x14ac:dyDescent="0.3">
      <c r="B45" s="100"/>
      <c r="C45" s="247"/>
      <c r="D45" s="252"/>
      <c r="E45" s="252"/>
      <c r="F45" s="248"/>
      <c r="G45" s="248"/>
      <c r="H45" s="249"/>
      <c r="I45" s="99"/>
    </row>
    <row r="46" spans="2:9" s="107" customFormat="1" ht="19.5" thickBot="1" x14ac:dyDescent="0.35">
      <c r="B46" s="251"/>
      <c r="C46" s="103" t="s">
        <v>180</v>
      </c>
      <c r="D46" s="104"/>
      <c r="E46" s="104"/>
      <c r="F46" s="105"/>
      <c r="G46" s="105"/>
      <c r="H46" s="106"/>
      <c r="I46" s="108"/>
    </row>
    <row r="47" spans="2:9" s="107" customFormat="1" ht="315" customHeight="1" thickBot="1" x14ac:dyDescent="0.35">
      <c r="B47" s="251"/>
      <c r="C47" s="333" t="s">
        <v>383</v>
      </c>
      <c r="D47" s="334"/>
      <c r="E47" s="334"/>
      <c r="F47" s="334"/>
      <c r="G47" s="334"/>
      <c r="H47" s="335"/>
      <c r="I47" s="108"/>
    </row>
    <row r="48" spans="2:9" x14ac:dyDescent="0.25">
      <c r="B48" s="100"/>
      <c r="C48" s="324"/>
      <c r="D48" s="325"/>
      <c r="E48" s="325"/>
      <c r="F48" s="325"/>
      <c r="G48" s="325"/>
      <c r="H48" s="326"/>
      <c r="I48" s="99"/>
    </row>
    <row r="49" spans="2:9" x14ac:dyDescent="0.25">
      <c r="B49" s="100"/>
      <c r="C49" s="327"/>
      <c r="D49" s="328"/>
      <c r="E49" s="328"/>
      <c r="F49" s="328"/>
      <c r="G49" s="328"/>
      <c r="H49" s="329"/>
      <c r="I49" s="99"/>
    </row>
    <row r="50" spans="2:9" x14ac:dyDescent="0.25">
      <c r="C50" s="327"/>
      <c r="D50" s="328"/>
      <c r="E50" s="328"/>
      <c r="F50" s="328"/>
      <c r="G50" s="328"/>
      <c r="H50" s="329"/>
    </row>
    <row r="51" spans="2:9" x14ac:dyDescent="0.25">
      <c r="C51" s="327"/>
      <c r="D51" s="328"/>
      <c r="E51" s="328"/>
      <c r="F51" s="328"/>
      <c r="G51" s="328"/>
      <c r="H51" s="329"/>
    </row>
    <row r="52" spans="2:9" x14ac:dyDescent="0.25">
      <c r="C52" s="327"/>
      <c r="D52" s="328"/>
      <c r="E52" s="328"/>
      <c r="F52" s="328"/>
      <c r="G52" s="328"/>
      <c r="H52" s="329"/>
    </row>
    <row r="53" spans="2:9" x14ac:dyDescent="0.25">
      <c r="C53" s="327"/>
      <c r="D53" s="328"/>
      <c r="E53" s="328"/>
      <c r="F53" s="328"/>
      <c r="G53" s="328"/>
      <c r="H53" s="329"/>
    </row>
    <row r="54" spans="2:9" x14ac:dyDescent="0.25">
      <c r="C54" s="327"/>
      <c r="D54" s="328"/>
      <c r="E54" s="328"/>
      <c r="F54" s="328"/>
      <c r="G54" s="328"/>
      <c r="H54" s="329"/>
    </row>
    <row r="55" spans="2:9" x14ac:dyDescent="0.25">
      <c r="C55" s="327"/>
      <c r="D55" s="328"/>
      <c r="E55" s="328"/>
      <c r="F55" s="328"/>
      <c r="G55" s="328"/>
      <c r="H55" s="329"/>
    </row>
    <row r="56" spans="2:9" x14ac:dyDescent="0.25">
      <c r="C56" s="327"/>
      <c r="D56" s="328"/>
      <c r="E56" s="328"/>
      <c r="F56" s="328"/>
      <c r="G56" s="328"/>
      <c r="H56" s="329"/>
    </row>
    <row r="57" spans="2:9" x14ac:dyDescent="0.25">
      <c r="C57" s="327"/>
      <c r="D57" s="328"/>
      <c r="E57" s="328"/>
      <c r="F57" s="328"/>
      <c r="G57" s="328"/>
      <c r="H57" s="329"/>
    </row>
    <row r="58" spans="2:9" x14ac:dyDescent="0.25">
      <c r="C58" s="327"/>
      <c r="D58" s="328"/>
      <c r="E58" s="328"/>
      <c r="F58" s="328"/>
      <c r="G58" s="328"/>
      <c r="H58" s="329"/>
    </row>
    <row r="59" spans="2:9" x14ac:dyDescent="0.25">
      <c r="C59" s="327"/>
      <c r="D59" s="328"/>
      <c r="E59" s="328"/>
      <c r="F59" s="328"/>
      <c r="G59" s="328"/>
      <c r="H59" s="329"/>
    </row>
    <row r="60" spans="2:9" x14ac:dyDescent="0.25">
      <c r="C60" s="327"/>
      <c r="D60" s="328"/>
      <c r="E60" s="328"/>
      <c r="F60" s="328"/>
      <c r="G60" s="328"/>
      <c r="H60" s="329"/>
    </row>
    <row r="61" spans="2:9" x14ac:dyDescent="0.25">
      <c r="C61" s="327"/>
      <c r="D61" s="328"/>
      <c r="E61" s="328"/>
      <c r="F61" s="328"/>
      <c r="G61" s="328"/>
      <c r="H61" s="329"/>
    </row>
    <row r="62" spans="2:9" x14ac:dyDescent="0.25">
      <c r="C62" s="327"/>
      <c r="D62" s="328"/>
      <c r="E62" s="328"/>
      <c r="F62" s="328"/>
      <c r="G62" s="328"/>
      <c r="H62" s="329"/>
    </row>
    <row r="63" spans="2:9" x14ac:dyDescent="0.25">
      <c r="C63" s="327"/>
      <c r="D63" s="328"/>
      <c r="E63" s="328"/>
      <c r="F63" s="328"/>
      <c r="G63" s="328"/>
      <c r="H63" s="329"/>
    </row>
    <row r="64" spans="2:9" x14ac:dyDescent="0.25">
      <c r="C64" s="327"/>
      <c r="D64" s="328"/>
      <c r="E64" s="328"/>
      <c r="F64" s="328"/>
      <c r="G64" s="328"/>
      <c r="H64" s="329"/>
    </row>
    <row r="65" spans="3:8" x14ac:dyDescent="0.25">
      <c r="C65" s="327"/>
      <c r="D65" s="328"/>
      <c r="E65" s="328"/>
      <c r="F65" s="328"/>
      <c r="G65" s="328"/>
      <c r="H65" s="329"/>
    </row>
    <row r="66" spans="3:8" x14ac:dyDescent="0.25">
      <c r="C66" s="327"/>
      <c r="D66" s="328"/>
      <c r="E66" s="328"/>
      <c r="F66" s="328"/>
      <c r="G66" s="328"/>
      <c r="H66" s="329"/>
    </row>
    <row r="67" spans="3:8" x14ac:dyDescent="0.25">
      <c r="C67" s="327"/>
      <c r="D67" s="328"/>
      <c r="E67" s="328"/>
      <c r="F67" s="328"/>
      <c r="G67" s="328"/>
      <c r="H67" s="329"/>
    </row>
    <row r="68" spans="3:8" ht="15.75" thickBot="1" x14ac:dyDescent="0.3">
      <c r="C68" s="330"/>
      <c r="D68" s="331"/>
      <c r="E68" s="331"/>
      <c r="F68" s="331"/>
      <c r="G68" s="331"/>
      <c r="H68" s="332"/>
    </row>
  </sheetData>
  <sheetProtection algorithmName="SHA-512" hashValue="HOhySIa1YDDYqaOuN15lT9FZQUj8Hfoy9z5MPbmC4Eo1ZtfnylqeEqHjKpY49NKXtHd+cTp+q13tJMTxkdkIAw==" saltValue="v/LNlidnwjKNRI0XYBsF9w==" spinCount="100000" sheet="1" objects="1" scenarios="1"/>
  <mergeCells count="7">
    <mergeCell ref="C48:H68"/>
    <mergeCell ref="C47:H47"/>
    <mergeCell ref="C1:H1"/>
    <mergeCell ref="C2:H2"/>
    <mergeCell ref="C4:H4"/>
    <mergeCell ref="C5:H5"/>
    <mergeCell ref="D7:F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H27"/>
  <sheetViews>
    <sheetView topLeftCell="A19" zoomScale="85" zoomScaleNormal="85" workbookViewId="0">
      <selection activeCell="F19" sqref="F19"/>
    </sheetView>
  </sheetViews>
  <sheetFormatPr baseColWidth="10" defaultColWidth="11.42578125" defaultRowHeight="15" x14ac:dyDescent="0.25"/>
  <cols>
    <col min="1" max="1" width="11.42578125" style="68"/>
    <col min="2" max="2" width="32.42578125" style="68" customWidth="1"/>
    <col min="3" max="3" width="23.5703125" style="68" customWidth="1"/>
    <col min="4" max="4" width="27.42578125" style="69" customWidth="1"/>
    <col min="5" max="5" width="24.5703125" style="70" customWidth="1"/>
    <col min="6" max="6" width="21.42578125" style="68" customWidth="1"/>
    <col min="7" max="7" width="135.42578125" style="68" customWidth="1"/>
    <col min="8" max="8" width="15.28515625" style="68" customWidth="1"/>
    <col min="9" max="16384" width="11.42578125" style="68"/>
  </cols>
  <sheetData>
    <row r="1" spans="2:7" ht="15.75" thickBot="1" x14ac:dyDescent="0.3"/>
    <row r="2" spans="2:7" s="71" customFormat="1" ht="18" x14ac:dyDescent="0.25">
      <c r="B2" s="391" t="s">
        <v>0</v>
      </c>
      <c r="C2" s="392"/>
      <c r="D2" s="392"/>
      <c r="E2" s="392"/>
      <c r="F2" s="392"/>
      <c r="G2" s="393"/>
    </row>
    <row r="3" spans="2:7" s="71" customFormat="1" ht="15.75" x14ac:dyDescent="0.25">
      <c r="B3" s="394" t="s">
        <v>1</v>
      </c>
      <c r="C3" s="395"/>
      <c r="D3" s="395"/>
      <c r="E3" s="395"/>
      <c r="F3" s="395"/>
      <c r="G3" s="396"/>
    </row>
    <row r="4" spans="2:7" s="71" customFormat="1" ht="15.75" x14ac:dyDescent="0.25">
      <c r="B4" s="397" t="s">
        <v>2</v>
      </c>
      <c r="C4" s="398"/>
      <c r="D4" s="398"/>
      <c r="E4" s="398"/>
      <c r="F4" s="398"/>
      <c r="G4" s="399"/>
    </row>
    <row r="5" spans="2:7" s="71" customFormat="1" ht="16.5" thickBot="1" x14ac:dyDescent="0.3">
      <c r="B5" s="1"/>
      <c r="C5" s="2"/>
      <c r="D5" s="3"/>
      <c r="E5" s="4"/>
      <c r="F5" s="2"/>
      <c r="G5" s="5"/>
    </row>
    <row r="6" spans="2:7" s="71" customFormat="1" ht="15.75" x14ac:dyDescent="0.25">
      <c r="B6" s="6" t="s">
        <v>3</v>
      </c>
      <c r="C6" s="7"/>
      <c r="D6" s="8"/>
      <c r="E6" s="9"/>
      <c r="F6" s="400" t="s">
        <v>4</v>
      </c>
      <c r="G6" s="401"/>
    </row>
    <row r="7" spans="2:7" s="26" customFormat="1" ht="16.5" thickBot="1" x14ac:dyDescent="0.3">
      <c r="B7" s="402" t="s">
        <v>132</v>
      </c>
      <c r="C7" s="403"/>
      <c r="D7" s="403"/>
      <c r="E7" s="404"/>
      <c r="F7" s="405" t="s">
        <v>203</v>
      </c>
      <c r="G7" s="406"/>
    </row>
    <row r="8" spans="2:7" s="71" customFormat="1" ht="15.75" x14ac:dyDescent="0.25">
      <c r="B8" s="367" t="s">
        <v>5</v>
      </c>
      <c r="C8" s="368"/>
      <c r="D8" s="368"/>
      <c r="E8" s="368"/>
      <c r="F8" s="368"/>
      <c r="G8" s="369"/>
    </row>
    <row r="9" spans="2:7" s="71" customFormat="1" ht="16.5" thickBot="1" x14ac:dyDescent="0.3">
      <c r="B9" s="370" t="s">
        <v>204</v>
      </c>
      <c r="C9" s="371"/>
      <c r="D9" s="371"/>
      <c r="E9" s="371"/>
      <c r="F9" s="371"/>
      <c r="G9" s="372"/>
    </row>
    <row r="10" spans="2:7" s="71" customFormat="1" ht="16.5" thickBot="1" x14ac:dyDescent="0.3">
      <c r="B10" s="6" t="s">
        <v>6</v>
      </c>
      <c r="C10" s="10"/>
      <c r="D10" s="11"/>
      <c r="E10" s="11"/>
      <c r="F10" s="10"/>
      <c r="G10" s="12"/>
    </row>
    <row r="11" spans="2:7" s="71" customFormat="1" ht="16.5" thickBot="1" x14ac:dyDescent="0.3">
      <c r="B11" s="373" t="s">
        <v>205</v>
      </c>
      <c r="C11" s="374"/>
      <c r="D11" s="374"/>
      <c r="E11" s="374"/>
      <c r="F11" s="374"/>
      <c r="G11" s="375"/>
    </row>
    <row r="12" spans="2:7" s="71" customFormat="1" ht="16.5" thickBot="1" x14ac:dyDescent="0.3">
      <c r="B12" s="373" t="s">
        <v>206</v>
      </c>
      <c r="C12" s="376"/>
      <c r="D12" s="376"/>
      <c r="E12" s="376"/>
      <c r="F12" s="376"/>
      <c r="G12" s="377"/>
    </row>
    <row r="13" spans="2:7" s="71" customFormat="1" ht="16.5" thickBot="1" x14ac:dyDescent="0.3">
      <c r="B13" s="378" t="s">
        <v>207</v>
      </c>
      <c r="C13" s="379"/>
      <c r="D13" s="379"/>
      <c r="E13" s="379"/>
      <c r="F13" s="379"/>
      <c r="G13" s="380"/>
    </row>
    <row r="14" spans="2:7" s="71" customFormat="1" ht="15.75" x14ac:dyDescent="0.25">
      <c r="B14" s="381" t="s">
        <v>8</v>
      </c>
      <c r="C14" s="382"/>
      <c r="D14" s="383"/>
      <c r="E14" s="387" t="s">
        <v>9</v>
      </c>
      <c r="F14" s="388"/>
      <c r="G14" s="389"/>
    </row>
    <row r="15" spans="2:7" s="71" customFormat="1" ht="15" customHeight="1" x14ac:dyDescent="0.25">
      <c r="B15" s="384"/>
      <c r="C15" s="385"/>
      <c r="D15" s="386"/>
      <c r="E15" s="390" t="s">
        <v>10</v>
      </c>
      <c r="F15" s="385" t="s">
        <v>11</v>
      </c>
      <c r="G15" s="386" t="s">
        <v>12</v>
      </c>
    </row>
    <row r="16" spans="2:7" s="71" customFormat="1" ht="31.5" x14ac:dyDescent="0.25">
      <c r="B16" s="125" t="s">
        <v>13</v>
      </c>
      <c r="C16" s="126" t="s">
        <v>14</v>
      </c>
      <c r="D16" s="127" t="s">
        <v>78</v>
      </c>
      <c r="E16" s="390"/>
      <c r="F16" s="385"/>
      <c r="G16" s="386"/>
    </row>
    <row r="17" spans="2:8" s="71" customFormat="1" ht="409.5" x14ac:dyDescent="0.25">
      <c r="B17" s="202" t="s">
        <v>208</v>
      </c>
      <c r="C17" s="203" t="s">
        <v>209</v>
      </c>
      <c r="D17" s="201" t="s">
        <v>210</v>
      </c>
      <c r="E17" s="203" t="s">
        <v>211</v>
      </c>
      <c r="F17" s="56">
        <v>0.6</v>
      </c>
      <c r="G17" s="196" t="s">
        <v>382</v>
      </c>
      <c r="H17" s="72"/>
    </row>
    <row r="18" spans="2:8" s="71" customFormat="1" ht="133.5" customHeight="1" x14ac:dyDescent="0.25">
      <c r="B18" s="133" t="s">
        <v>212</v>
      </c>
      <c r="C18" s="30" t="s">
        <v>213</v>
      </c>
      <c r="D18" s="145" t="s">
        <v>214</v>
      </c>
      <c r="E18" s="145" t="s">
        <v>215</v>
      </c>
      <c r="F18" s="146">
        <v>0.9</v>
      </c>
      <c r="G18" s="135" t="s">
        <v>328</v>
      </c>
      <c r="H18" s="72"/>
    </row>
    <row r="19" spans="2:8" s="71" customFormat="1" ht="243" customHeight="1" x14ac:dyDescent="0.25">
      <c r="B19" s="202" t="s">
        <v>216</v>
      </c>
      <c r="C19" s="54" t="s">
        <v>217</v>
      </c>
      <c r="D19" s="201" t="s">
        <v>218</v>
      </c>
      <c r="E19" s="201" t="s">
        <v>219</v>
      </c>
      <c r="F19" s="56">
        <v>1</v>
      </c>
      <c r="G19" s="196" t="s">
        <v>380</v>
      </c>
      <c r="H19" s="72"/>
    </row>
    <row r="20" spans="2:8" s="71" customFormat="1" ht="15.75" x14ac:dyDescent="0.25">
      <c r="B20" s="351" t="s">
        <v>36</v>
      </c>
      <c r="C20" s="352"/>
      <c r="D20" s="352"/>
      <c r="E20" s="352"/>
      <c r="F20" s="64">
        <f>AVERAGE(F17:F19)</f>
        <v>0.83333333333333337</v>
      </c>
      <c r="G20" s="65"/>
    </row>
    <row r="21" spans="2:8" s="71" customFormat="1" ht="16.5" thickBot="1" x14ac:dyDescent="0.3">
      <c r="B21" s="353" t="s">
        <v>37</v>
      </c>
      <c r="C21" s="354"/>
      <c r="D21" s="354"/>
      <c r="E21" s="354"/>
      <c r="F21" s="21">
        <f>(F20/10)*100</f>
        <v>8.3333333333333339</v>
      </c>
      <c r="G21" s="22"/>
    </row>
    <row r="22" spans="2:8" ht="204.75" customHeight="1" thickBot="1" x14ac:dyDescent="0.3">
      <c r="B22" s="355" t="s">
        <v>329</v>
      </c>
      <c r="C22" s="356"/>
      <c r="D22" s="356"/>
      <c r="E22" s="356"/>
      <c r="F22" s="356"/>
      <c r="G22" s="357"/>
      <c r="H22" s="69"/>
    </row>
    <row r="23" spans="2:8" ht="15.75" customHeight="1" x14ac:dyDescent="0.25">
      <c r="B23" s="358" t="s">
        <v>39</v>
      </c>
      <c r="C23" s="359"/>
      <c r="D23" s="359"/>
      <c r="E23" s="359"/>
      <c r="F23" s="359"/>
      <c r="G23" s="360"/>
    </row>
    <row r="24" spans="2:8" ht="104.25" customHeight="1" thickBot="1" x14ac:dyDescent="0.3">
      <c r="B24" s="361" t="s">
        <v>381</v>
      </c>
      <c r="C24" s="362"/>
      <c r="D24" s="362"/>
      <c r="E24" s="362"/>
      <c r="F24" s="362"/>
      <c r="G24" s="363"/>
    </row>
    <row r="25" spans="2:8" ht="16.5" thickBot="1" x14ac:dyDescent="0.3">
      <c r="B25" s="364" t="s">
        <v>64</v>
      </c>
      <c r="C25" s="365"/>
      <c r="D25" s="365"/>
      <c r="E25" s="365"/>
      <c r="F25" s="365"/>
      <c r="G25" s="366"/>
    </row>
    <row r="26" spans="2:8" ht="16.5" thickBot="1" x14ac:dyDescent="0.3">
      <c r="B26" s="348" t="s">
        <v>42</v>
      </c>
      <c r="C26" s="349"/>
      <c r="D26" s="349"/>
      <c r="E26" s="349"/>
      <c r="F26" s="350"/>
      <c r="G26" s="128" t="s">
        <v>202</v>
      </c>
    </row>
    <row r="27" spans="2:8" ht="16.5" thickBot="1" x14ac:dyDescent="0.3">
      <c r="B27" s="23"/>
      <c r="C27" s="24"/>
      <c r="D27" s="24"/>
      <c r="E27" s="24"/>
      <c r="F27" s="24"/>
      <c r="G27" s="25" t="s">
        <v>44</v>
      </c>
    </row>
  </sheetData>
  <sheetProtection algorithmName="SHA-512" hashValue="BGcHvv3CiqKrx342JGVcGp9QzTMkC8fUfgKyHXat3YO5MHOQjyxyx3m4G4xNtBWKG4XufRooNgg1MMrB1VDehg==" saltValue="rvN8mLKf0svD09oQt1YSzg==" spinCount="100000" sheet="1" objects="1" scenarios="1"/>
  <mergeCells count="23">
    <mergeCell ref="B2:G2"/>
    <mergeCell ref="B3:G3"/>
    <mergeCell ref="B4:G4"/>
    <mergeCell ref="F6:G6"/>
    <mergeCell ref="B7:E7"/>
    <mergeCell ref="F7:G7"/>
    <mergeCell ref="B14:D15"/>
    <mergeCell ref="E14:G14"/>
    <mergeCell ref="E15:E16"/>
    <mergeCell ref="F15:F16"/>
    <mergeCell ref="G15:G16"/>
    <mergeCell ref="B8:G8"/>
    <mergeCell ref="B9:G9"/>
    <mergeCell ref="B11:G11"/>
    <mergeCell ref="B12:G12"/>
    <mergeCell ref="B13:G13"/>
    <mergeCell ref="B26:F26"/>
    <mergeCell ref="B20:E20"/>
    <mergeCell ref="B21:E21"/>
    <mergeCell ref="B22:G22"/>
    <mergeCell ref="B23:G23"/>
    <mergeCell ref="B24:G24"/>
    <mergeCell ref="B25:G25"/>
  </mergeCells>
  <pageMargins left="0.70866141732283472" right="0.70866141732283472" top="0.74803149606299213" bottom="0.74803149606299213" header="0.31496062992125984" footer="0.31496062992125984"/>
  <pageSetup scale="32"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H27"/>
  <sheetViews>
    <sheetView topLeftCell="A18" zoomScale="85" zoomScaleNormal="85" workbookViewId="0">
      <selection activeCell="F19" sqref="F19"/>
    </sheetView>
  </sheetViews>
  <sheetFormatPr baseColWidth="10" defaultColWidth="11.42578125" defaultRowHeight="15" x14ac:dyDescent="0.25"/>
  <cols>
    <col min="1" max="1" width="11.42578125" style="68"/>
    <col min="2" max="2" width="17.7109375" style="68" customWidth="1"/>
    <col min="3" max="3" width="23.5703125" style="68" customWidth="1"/>
    <col min="4" max="4" width="27.42578125" style="69" customWidth="1"/>
    <col min="5" max="5" width="24.5703125" style="70" customWidth="1"/>
    <col min="6" max="6" width="20.140625" style="70" customWidth="1"/>
    <col min="7" max="7" width="130.7109375" style="68" customWidth="1"/>
    <col min="8" max="8" width="15.28515625" style="68" customWidth="1"/>
    <col min="9" max="16384" width="11.42578125" style="68"/>
  </cols>
  <sheetData>
    <row r="1" spans="2:8" ht="15.75" thickBot="1" x14ac:dyDescent="0.3"/>
    <row r="2" spans="2:8" s="71" customFormat="1" ht="18" x14ac:dyDescent="0.25">
      <c r="B2" s="391" t="s">
        <v>0</v>
      </c>
      <c r="C2" s="392"/>
      <c r="D2" s="392"/>
      <c r="E2" s="392"/>
      <c r="F2" s="392"/>
      <c r="G2" s="393"/>
    </row>
    <row r="3" spans="2:8" s="71" customFormat="1" ht="15.75" x14ac:dyDescent="0.25">
      <c r="B3" s="394" t="s">
        <v>1</v>
      </c>
      <c r="C3" s="395"/>
      <c r="D3" s="395"/>
      <c r="E3" s="395"/>
      <c r="F3" s="395"/>
      <c r="G3" s="396"/>
    </row>
    <row r="4" spans="2:8" s="71" customFormat="1" ht="15.75" x14ac:dyDescent="0.25">
      <c r="B4" s="397" t="s">
        <v>2</v>
      </c>
      <c r="C4" s="398"/>
      <c r="D4" s="398"/>
      <c r="E4" s="398"/>
      <c r="F4" s="398"/>
      <c r="G4" s="399"/>
    </row>
    <row r="5" spans="2:8" s="71" customFormat="1" ht="16.5" thickBot="1" x14ac:dyDescent="0.3">
      <c r="B5" s="1"/>
      <c r="C5" s="2"/>
      <c r="D5" s="3"/>
      <c r="E5" s="4"/>
      <c r="F5" s="3"/>
      <c r="G5" s="5"/>
    </row>
    <row r="6" spans="2:8" s="71" customFormat="1" ht="15.75" x14ac:dyDescent="0.25">
      <c r="B6" s="6" t="s">
        <v>3</v>
      </c>
      <c r="C6" s="7"/>
      <c r="D6" s="8"/>
      <c r="E6" s="9"/>
      <c r="F6" s="400" t="s">
        <v>4</v>
      </c>
      <c r="G6" s="401"/>
    </row>
    <row r="7" spans="2:8" s="26" customFormat="1" ht="16.5" thickBot="1" x14ac:dyDescent="0.3">
      <c r="B7" s="402" t="s">
        <v>132</v>
      </c>
      <c r="C7" s="403"/>
      <c r="D7" s="403"/>
      <c r="E7" s="404"/>
      <c r="F7" s="405" t="s">
        <v>220</v>
      </c>
      <c r="G7" s="406"/>
    </row>
    <row r="8" spans="2:8" s="71" customFormat="1" ht="15.75" x14ac:dyDescent="0.25">
      <c r="B8" s="367" t="s">
        <v>5</v>
      </c>
      <c r="C8" s="368"/>
      <c r="D8" s="368"/>
      <c r="E8" s="368"/>
      <c r="F8" s="368"/>
      <c r="G8" s="369"/>
    </row>
    <row r="9" spans="2:8" s="71" customFormat="1" ht="16.5" thickBot="1" x14ac:dyDescent="0.3">
      <c r="B9" s="370" t="s">
        <v>204</v>
      </c>
      <c r="C9" s="371"/>
      <c r="D9" s="371"/>
      <c r="E9" s="371"/>
      <c r="F9" s="371"/>
      <c r="G9" s="372"/>
    </row>
    <row r="10" spans="2:8" s="71" customFormat="1" ht="15.75" x14ac:dyDescent="0.25">
      <c r="B10" s="6" t="s">
        <v>6</v>
      </c>
      <c r="C10" s="10"/>
      <c r="D10" s="11"/>
      <c r="E10" s="11"/>
      <c r="F10" s="11"/>
      <c r="G10" s="12"/>
    </row>
    <row r="11" spans="2:8" s="71" customFormat="1" ht="15.75" x14ac:dyDescent="0.25">
      <c r="B11" s="407" t="s">
        <v>206</v>
      </c>
      <c r="C11" s="407"/>
      <c r="D11" s="407"/>
      <c r="E11" s="407"/>
      <c r="F11" s="407"/>
      <c r="G11" s="407"/>
    </row>
    <row r="12" spans="2:8" s="71" customFormat="1" ht="15.75" x14ac:dyDescent="0.25">
      <c r="B12" s="381" t="s">
        <v>8</v>
      </c>
      <c r="C12" s="382"/>
      <c r="D12" s="383"/>
      <c r="E12" s="387" t="s">
        <v>9</v>
      </c>
      <c r="F12" s="388"/>
      <c r="G12" s="389"/>
    </row>
    <row r="13" spans="2:8" s="71" customFormat="1" ht="15" customHeight="1" x14ac:dyDescent="0.25">
      <c r="B13" s="384"/>
      <c r="C13" s="385"/>
      <c r="D13" s="386"/>
      <c r="E13" s="390" t="s">
        <v>10</v>
      </c>
      <c r="F13" s="385" t="s">
        <v>11</v>
      </c>
      <c r="G13" s="386" t="s">
        <v>12</v>
      </c>
    </row>
    <row r="14" spans="2:8" s="71" customFormat="1" ht="31.5" x14ac:dyDescent="0.25">
      <c r="B14" s="125" t="s">
        <v>13</v>
      </c>
      <c r="C14" s="126" t="s">
        <v>14</v>
      </c>
      <c r="D14" s="127" t="s">
        <v>15</v>
      </c>
      <c r="E14" s="390"/>
      <c r="F14" s="385"/>
      <c r="G14" s="386"/>
    </row>
    <row r="15" spans="2:8" s="71" customFormat="1" ht="236.25" x14ac:dyDescent="0.25">
      <c r="B15" s="143" t="s">
        <v>221</v>
      </c>
      <c r="C15" s="144" t="s">
        <v>222</v>
      </c>
      <c r="D15" s="145" t="s">
        <v>223</v>
      </c>
      <c r="E15" s="271" t="s">
        <v>224</v>
      </c>
      <c r="F15" s="146">
        <v>1</v>
      </c>
      <c r="G15" s="135" t="s">
        <v>331</v>
      </c>
      <c r="H15" s="72"/>
    </row>
    <row r="16" spans="2:8" s="71" customFormat="1" ht="110.25" x14ac:dyDescent="0.25">
      <c r="B16" s="133" t="s">
        <v>221</v>
      </c>
      <c r="C16" s="30" t="s">
        <v>225</v>
      </c>
      <c r="D16" s="145" t="s">
        <v>226</v>
      </c>
      <c r="E16" s="145" t="s">
        <v>227</v>
      </c>
      <c r="F16" s="146">
        <v>0.65</v>
      </c>
      <c r="G16" s="135" t="s">
        <v>228</v>
      </c>
      <c r="H16" s="72"/>
    </row>
    <row r="17" spans="2:8" s="71" customFormat="1" ht="204.75" x14ac:dyDescent="0.25">
      <c r="B17" s="143" t="s">
        <v>229</v>
      </c>
      <c r="C17" s="30" t="s">
        <v>230</v>
      </c>
      <c r="D17" s="145" t="s">
        <v>231</v>
      </c>
      <c r="E17" s="145" t="s">
        <v>232</v>
      </c>
      <c r="F17" s="146">
        <v>1</v>
      </c>
      <c r="G17" s="135" t="s">
        <v>233</v>
      </c>
      <c r="H17" s="72"/>
    </row>
    <row r="18" spans="2:8" s="71" customFormat="1" ht="99" x14ac:dyDescent="0.25">
      <c r="B18" s="144" t="s">
        <v>234</v>
      </c>
      <c r="C18" s="27" t="s">
        <v>235</v>
      </c>
      <c r="D18" s="145" t="s">
        <v>236</v>
      </c>
      <c r="E18" s="145" t="s">
        <v>237</v>
      </c>
      <c r="F18" s="146">
        <v>1</v>
      </c>
      <c r="G18" s="135" t="s">
        <v>238</v>
      </c>
      <c r="H18" s="72"/>
    </row>
    <row r="19" spans="2:8" s="71" customFormat="1" ht="157.5" x14ac:dyDescent="0.25">
      <c r="B19" s="144" t="s">
        <v>239</v>
      </c>
      <c r="C19" s="27" t="s">
        <v>240</v>
      </c>
      <c r="D19" s="145" t="s">
        <v>241</v>
      </c>
      <c r="E19" s="145" t="s">
        <v>242</v>
      </c>
      <c r="F19" s="146">
        <v>0.88</v>
      </c>
      <c r="G19" s="135" t="s">
        <v>378</v>
      </c>
      <c r="H19" s="72"/>
    </row>
    <row r="20" spans="2:8" s="71" customFormat="1" ht="15.75" x14ac:dyDescent="0.25">
      <c r="B20" s="351" t="s">
        <v>36</v>
      </c>
      <c r="C20" s="352"/>
      <c r="D20" s="352"/>
      <c r="E20" s="352"/>
      <c r="F20" s="64">
        <f>AVERAGE(F15:F19)</f>
        <v>0.90600000000000003</v>
      </c>
      <c r="G20" s="65"/>
    </row>
    <row r="21" spans="2:8" s="71" customFormat="1" ht="16.5" thickBot="1" x14ac:dyDescent="0.3">
      <c r="B21" s="353" t="s">
        <v>37</v>
      </c>
      <c r="C21" s="354"/>
      <c r="D21" s="354"/>
      <c r="E21" s="354"/>
      <c r="F21" s="21">
        <f>(F20/10)*100</f>
        <v>9.06</v>
      </c>
      <c r="G21" s="22"/>
    </row>
    <row r="22" spans="2:8" ht="153" customHeight="1" thickBot="1" x14ac:dyDescent="0.3">
      <c r="B22" s="355" t="s">
        <v>330</v>
      </c>
      <c r="C22" s="356"/>
      <c r="D22" s="356"/>
      <c r="E22" s="356"/>
      <c r="F22" s="356"/>
      <c r="G22" s="357"/>
      <c r="H22" s="69"/>
    </row>
    <row r="23" spans="2:8" ht="25.5" customHeight="1" x14ac:dyDescent="0.25">
      <c r="B23" s="358" t="s">
        <v>39</v>
      </c>
      <c r="C23" s="359"/>
      <c r="D23" s="359"/>
      <c r="E23" s="359"/>
      <c r="F23" s="359"/>
      <c r="G23" s="360"/>
    </row>
    <row r="24" spans="2:8" ht="183" customHeight="1" thickBot="1" x14ac:dyDescent="0.3">
      <c r="B24" s="361" t="s">
        <v>243</v>
      </c>
      <c r="C24" s="362"/>
      <c r="D24" s="362"/>
      <c r="E24" s="362"/>
      <c r="F24" s="362"/>
      <c r="G24" s="363"/>
    </row>
    <row r="25" spans="2:8" ht="16.5" thickBot="1" x14ac:dyDescent="0.3">
      <c r="B25" s="364" t="s">
        <v>64</v>
      </c>
      <c r="C25" s="365"/>
      <c r="D25" s="365"/>
      <c r="E25" s="365"/>
      <c r="F25" s="365"/>
      <c r="G25" s="366"/>
    </row>
    <row r="26" spans="2:8" ht="16.5" thickBot="1" x14ac:dyDescent="0.3">
      <c r="B26" s="348" t="s">
        <v>42</v>
      </c>
      <c r="C26" s="349"/>
      <c r="D26" s="349"/>
      <c r="E26" s="349"/>
      <c r="F26" s="350"/>
      <c r="G26" s="128" t="s">
        <v>202</v>
      </c>
    </row>
    <row r="27" spans="2:8" ht="16.5" thickBot="1" x14ac:dyDescent="0.3">
      <c r="B27" s="23"/>
      <c r="C27" s="24"/>
      <c r="D27" s="24"/>
      <c r="E27" s="24"/>
      <c r="F27" s="4"/>
      <c r="G27" s="25" t="s">
        <v>44</v>
      </c>
    </row>
  </sheetData>
  <sheetProtection algorithmName="SHA-512" hashValue="+yrh4xfHdY49d/ORWsauoxG9+l6iFW+IYmVsM5+ZCghunjpeuIwxN3UK7hP8JgvMw8XmL7SMtUr+CRm7OgDbAg==" saltValue="lKZjRqynnzfYpfDztydYiA==" spinCount="100000" sheet="1" objects="1" scenarios="1"/>
  <mergeCells count="21">
    <mergeCell ref="B2:G2"/>
    <mergeCell ref="B3:G3"/>
    <mergeCell ref="B4:G4"/>
    <mergeCell ref="F6:G6"/>
    <mergeCell ref="B7:E7"/>
    <mergeCell ref="F7:G7"/>
    <mergeCell ref="B8:G8"/>
    <mergeCell ref="B9:G9"/>
    <mergeCell ref="B11:G11"/>
    <mergeCell ref="B12:D13"/>
    <mergeCell ref="E12:G12"/>
    <mergeCell ref="E13:E14"/>
    <mergeCell ref="F13:F14"/>
    <mergeCell ref="G13:G14"/>
    <mergeCell ref="B26:F26"/>
    <mergeCell ref="B20:E20"/>
    <mergeCell ref="B21:E21"/>
    <mergeCell ref="B22:G22"/>
    <mergeCell ref="B23:G23"/>
    <mergeCell ref="B24:G24"/>
    <mergeCell ref="B25:G2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H28"/>
  <sheetViews>
    <sheetView topLeftCell="A16" zoomScale="70" zoomScaleNormal="70" workbookViewId="0">
      <selection activeCell="D17" sqref="D17"/>
    </sheetView>
  </sheetViews>
  <sheetFormatPr baseColWidth="10" defaultColWidth="11.42578125" defaultRowHeight="15" x14ac:dyDescent="0.25"/>
  <cols>
    <col min="1" max="1" width="11.42578125" style="68"/>
    <col min="2" max="2" width="25" style="68" customWidth="1"/>
    <col min="3" max="3" width="35.42578125" style="68" customWidth="1"/>
    <col min="4" max="4" width="46.85546875" style="69" customWidth="1"/>
    <col min="5" max="5" width="28.28515625" style="70" customWidth="1"/>
    <col min="6" max="6" width="22.85546875" style="68" customWidth="1"/>
    <col min="7" max="7" width="127.85546875" style="68" customWidth="1"/>
    <col min="8" max="8" width="55.140625" style="68" customWidth="1"/>
    <col min="9" max="16384" width="11.42578125" style="68"/>
  </cols>
  <sheetData>
    <row r="1" spans="2:8" ht="15.75" thickBot="1" x14ac:dyDescent="0.3"/>
    <row r="2" spans="2:8" s="71" customFormat="1" ht="18" x14ac:dyDescent="0.25">
      <c r="B2" s="391" t="s">
        <v>0</v>
      </c>
      <c r="C2" s="392"/>
      <c r="D2" s="392"/>
      <c r="E2" s="392"/>
      <c r="F2" s="392"/>
      <c r="G2" s="393"/>
    </row>
    <row r="3" spans="2:8" s="71" customFormat="1" ht="15.75" x14ac:dyDescent="0.25">
      <c r="B3" s="394" t="s">
        <v>1</v>
      </c>
      <c r="C3" s="395"/>
      <c r="D3" s="395"/>
      <c r="E3" s="395"/>
      <c r="F3" s="395"/>
      <c r="G3" s="396"/>
    </row>
    <row r="4" spans="2:8" s="71" customFormat="1" ht="15.75" x14ac:dyDescent="0.25">
      <c r="B4" s="397" t="s">
        <v>2</v>
      </c>
      <c r="C4" s="398"/>
      <c r="D4" s="398"/>
      <c r="E4" s="398"/>
      <c r="F4" s="398"/>
      <c r="G4" s="399"/>
    </row>
    <row r="5" spans="2:8" s="71" customFormat="1" ht="16.5" thickBot="1" x14ac:dyDescent="0.3">
      <c r="B5" s="1"/>
      <c r="C5" s="2"/>
      <c r="D5" s="3"/>
      <c r="E5" s="4"/>
      <c r="F5" s="2"/>
      <c r="G5" s="5"/>
    </row>
    <row r="6" spans="2:8" s="71" customFormat="1" ht="15.75" x14ac:dyDescent="0.25">
      <c r="B6" s="6" t="s">
        <v>3</v>
      </c>
      <c r="C6" s="7"/>
      <c r="D6" s="8"/>
      <c r="E6" s="9"/>
      <c r="F6" s="400" t="s">
        <v>4</v>
      </c>
      <c r="G6" s="401"/>
    </row>
    <row r="7" spans="2:8" s="26" customFormat="1" ht="16.5" thickBot="1" x14ac:dyDescent="0.3">
      <c r="B7" s="402" t="s">
        <v>132</v>
      </c>
      <c r="C7" s="403"/>
      <c r="D7" s="403"/>
      <c r="E7" s="404"/>
      <c r="F7" s="405" t="s">
        <v>332</v>
      </c>
      <c r="G7" s="406"/>
    </row>
    <row r="8" spans="2:8" s="71" customFormat="1" ht="15.75" x14ac:dyDescent="0.25">
      <c r="B8" s="367" t="s">
        <v>5</v>
      </c>
      <c r="C8" s="368"/>
      <c r="D8" s="368"/>
      <c r="E8" s="368"/>
      <c r="F8" s="368"/>
      <c r="G8" s="369"/>
    </row>
    <row r="9" spans="2:8" s="71" customFormat="1" ht="16.5" thickBot="1" x14ac:dyDescent="0.3">
      <c r="B9" s="370" t="s">
        <v>333</v>
      </c>
      <c r="C9" s="371"/>
      <c r="D9" s="371"/>
      <c r="E9" s="371"/>
      <c r="F9" s="371"/>
      <c r="G9" s="372"/>
    </row>
    <row r="10" spans="2:8" s="71" customFormat="1" ht="15.75" x14ac:dyDescent="0.25">
      <c r="B10" s="6" t="s">
        <v>6</v>
      </c>
      <c r="C10" s="10"/>
      <c r="D10" s="11"/>
      <c r="E10" s="11"/>
      <c r="F10" s="10"/>
      <c r="G10" s="12"/>
    </row>
    <row r="11" spans="2:8" s="129" customFormat="1" ht="19.5" customHeight="1" thickBot="1" x14ac:dyDescent="0.3">
      <c r="B11" s="411" t="s">
        <v>7</v>
      </c>
      <c r="C11" s="412"/>
      <c r="D11" s="412"/>
      <c r="E11" s="413"/>
      <c r="F11" s="413"/>
      <c r="G11" s="414"/>
    </row>
    <row r="12" spans="2:8" s="71" customFormat="1" ht="15.75" x14ac:dyDescent="0.25">
      <c r="B12" s="381" t="s">
        <v>8</v>
      </c>
      <c r="C12" s="382"/>
      <c r="D12" s="415"/>
      <c r="E12" s="417" t="s">
        <v>9</v>
      </c>
      <c r="F12" s="418"/>
      <c r="G12" s="419"/>
    </row>
    <row r="13" spans="2:8" s="71" customFormat="1" ht="15" customHeight="1" x14ac:dyDescent="0.25">
      <c r="B13" s="384"/>
      <c r="C13" s="385"/>
      <c r="D13" s="416"/>
      <c r="E13" s="384" t="s">
        <v>10</v>
      </c>
      <c r="F13" s="385" t="s">
        <v>11</v>
      </c>
      <c r="G13" s="386" t="s">
        <v>12</v>
      </c>
    </row>
    <row r="14" spans="2:8" s="71" customFormat="1" ht="15.75" x14ac:dyDescent="0.25">
      <c r="B14" s="115" t="s">
        <v>13</v>
      </c>
      <c r="C14" s="116" t="s">
        <v>14</v>
      </c>
      <c r="D14" s="286" t="s">
        <v>78</v>
      </c>
      <c r="E14" s="384"/>
      <c r="F14" s="385"/>
      <c r="G14" s="386"/>
    </row>
    <row r="15" spans="2:8" s="71" customFormat="1" ht="215.25" customHeight="1" x14ac:dyDescent="0.25">
      <c r="B15" s="130" t="s">
        <v>16</v>
      </c>
      <c r="C15" s="130" t="s">
        <v>17</v>
      </c>
      <c r="D15" s="287" t="s">
        <v>18</v>
      </c>
      <c r="E15" s="292" t="s">
        <v>19</v>
      </c>
      <c r="F15" s="147">
        <v>1</v>
      </c>
      <c r="G15" s="131" t="s">
        <v>20</v>
      </c>
      <c r="H15" s="72"/>
    </row>
    <row r="16" spans="2:8" s="71" customFormat="1" ht="267" customHeight="1" x14ac:dyDescent="0.25">
      <c r="B16" s="198" t="s">
        <v>16</v>
      </c>
      <c r="C16" s="199" t="s">
        <v>21</v>
      </c>
      <c r="D16" s="288" t="s">
        <v>22</v>
      </c>
      <c r="E16" s="293" t="s">
        <v>23</v>
      </c>
      <c r="F16" s="285">
        <v>1</v>
      </c>
      <c r="G16" s="35" t="s">
        <v>24</v>
      </c>
      <c r="H16" s="72"/>
    </row>
    <row r="17" spans="2:8" s="71" customFormat="1" ht="110.25" x14ac:dyDescent="0.25">
      <c r="B17" s="130" t="s">
        <v>16</v>
      </c>
      <c r="C17" s="16" t="s">
        <v>25</v>
      </c>
      <c r="D17" s="289" t="s">
        <v>26</v>
      </c>
      <c r="E17" s="294" t="s">
        <v>27</v>
      </c>
      <c r="F17" s="147">
        <v>1</v>
      </c>
      <c r="G17" s="17" t="s">
        <v>334</v>
      </c>
      <c r="H17" s="72"/>
    </row>
    <row r="18" spans="2:8" s="71" customFormat="1" ht="173.25" x14ac:dyDescent="0.25">
      <c r="B18" s="198" t="s">
        <v>16</v>
      </c>
      <c r="C18" s="200" t="s">
        <v>28</v>
      </c>
      <c r="D18" s="290" t="s">
        <v>29</v>
      </c>
      <c r="E18" s="295" t="s">
        <v>30</v>
      </c>
      <c r="F18" s="296">
        <v>1</v>
      </c>
      <c r="G18" s="35" t="s">
        <v>31</v>
      </c>
      <c r="H18" s="72"/>
    </row>
    <row r="19" spans="2:8" s="71" customFormat="1" ht="95.25" thickBot="1" x14ac:dyDescent="0.3">
      <c r="B19" s="130" t="s">
        <v>16</v>
      </c>
      <c r="C19" s="132" t="s">
        <v>32</v>
      </c>
      <c r="D19" s="291" t="s">
        <v>33</v>
      </c>
      <c r="E19" s="297" t="s">
        <v>34</v>
      </c>
      <c r="F19" s="298">
        <v>0.96099999999999997</v>
      </c>
      <c r="G19" s="49" t="s">
        <v>35</v>
      </c>
      <c r="H19" s="72"/>
    </row>
    <row r="20" spans="2:8" s="71" customFormat="1" ht="15.75" x14ac:dyDescent="0.25">
      <c r="B20" s="351" t="s">
        <v>36</v>
      </c>
      <c r="C20" s="352"/>
      <c r="D20" s="352"/>
      <c r="E20" s="352"/>
      <c r="F20" s="64">
        <f>AVERAGE(F15:F19)</f>
        <v>0.99220000000000008</v>
      </c>
      <c r="G20" s="65"/>
    </row>
    <row r="21" spans="2:8" s="71" customFormat="1" ht="16.5" thickBot="1" x14ac:dyDescent="0.3">
      <c r="B21" s="353" t="s">
        <v>37</v>
      </c>
      <c r="C21" s="354"/>
      <c r="D21" s="354"/>
      <c r="E21" s="354"/>
      <c r="F21" s="21">
        <f>(F20/10)*100</f>
        <v>9.9220000000000006</v>
      </c>
      <c r="G21" s="22"/>
    </row>
    <row r="22" spans="2:8" ht="220.5" customHeight="1" x14ac:dyDescent="0.25">
      <c r="B22" s="355" t="s">
        <v>336</v>
      </c>
      <c r="C22" s="356"/>
      <c r="D22" s="356"/>
      <c r="E22" s="356"/>
      <c r="F22" s="356"/>
      <c r="G22" s="357"/>
      <c r="H22" s="69"/>
    </row>
    <row r="23" spans="2:8" ht="126" customHeight="1" thickBot="1" x14ac:dyDescent="0.3">
      <c r="B23" s="408" t="s">
        <v>335</v>
      </c>
      <c r="C23" s="409"/>
      <c r="D23" s="409"/>
      <c r="E23" s="409"/>
      <c r="F23" s="409"/>
      <c r="G23" s="410"/>
    </row>
    <row r="24" spans="2:8" ht="15.75" customHeight="1" x14ac:dyDescent="0.25">
      <c r="B24" s="358" t="s">
        <v>39</v>
      </c>
      <c r="C24" s="359"/>
      <c r="D24" s="359"/>
      <c r="E24" s="359"/>
      <c r="F24" s="359"/>
      <c r="G24" s="360"/>
    </row>
    <row r="25" spans="2:8" ht="22.5" customHeight="1" thickBot="1" x14ac:dyDescent="0.3">
      <c r="B25" s="361" t="s">
        <v>40</v>
      </c>
      <c r="C25" s="362"/>
      <c r="D25" s="362"/>
      <c r="E25" s="362"/>
      <c r="F25" s="362"/>
      <c r="G25" s="363"/>
    </row>
    <row r="26" spans="2:8" ht="16.5" thickBot="1" x14ac:dyDescent="0.3">
      <c r="B26" s="364" t="s">
        <v>41</v>
      </c>
      <c r="C26" s="420"/>
      <c r="D26" s="420"/>
      <c r="E26" s="420"/>
      <c r="F26" s="420"/>
      <c r="G26" s="421"/>
    </row>
    <row r="27" spans="2:8" ht="16.5" thickBot="1" x14ac:dyDescent="0.3">
      <c r="B27" s="348" t="s">
        <v>42</v>
      </c>
      <c r="C27" s="349"/>
      <c r="D27" s="349"/>
      <c r="E27" s="349"/>
      <c r="F27" s="350"/>
      <c r="G27" s="118" t="s">
        <v>43</v>
      </c>
    </row>
    <row r="28" spans="2:8" ht="16.5" thickBot="1" x14ac:dyDescent="0.3">
      <c r="B28" s="23"/>
      <c r="C28" s="24"/>
      <c r="D28" s="24"/>
      <c r="E28" s="24"/>
      <c r="F28" s="24"/>
      <c r="G28" s="25" t="s">
        <v>44</v>
      </c>
    </row>
  </sheetData>
  <sheetProtection algorithmName="SHA-512" hashValue="bwNPSSAp4JTpkok3PBSzsd6SkN1/u/RVmdwYBWXFpYa7Yr7ba/qnaqz8T2bombqCId3QOqUGBHQokR/Ajyl6/w==" saltValue="r2cO00KcvQGaxW5N3rl/xA==" spinCount="100000" sheet="1" objects="1" scenarios="1"/>
  <mergeCells count="22">
    <mergeCell ref="B27:F27"/>
    <mergeCell ref="B2:G2"/>
    <mergeCell ref="B3:G3"/>
    <mergeCell ref="B4:G4"/>
    <mergeCell ref="F6:G6"/>
    <mergeCell ref="B7:E7"/>
    <mergeCell ref="F7:G7"/>
    <mergeCell ref="B8:G8"/>
    <mergeCell ref="B9:G9"/>
    <mergeCell ref="B11:G11"/>
    <mergeCell ref="B12:D13"/>
    <mergeCell ref="E12:G12"/>
    <mergeCell ref="E13:E14"/>
    <mergeCell ref="F13:F14"/>
    <mergeCell ref="B26:G26"/>
    <mergeCell ref="G13:G14"/>
    <mergeCell ref="B21:E21"/>
    <mergeCell ref="B23:G23"/>
    <mergeCell ref="B24:G24"/>
    <mergeCell ref="B25:G25"/>
    <mergeCell ref="B20:E20"/>
    <mergeCell ref="B22:G22"/>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B1:H31"/>
  <sheetViews>
    <sheetView topLeftCell="A19" zoomScale="70" zoomScaleNormal="70" workbookViewId="0">
      <selection activeCell="F23" sqref="F23:F24"/>
    </sheetView>
  </sheetViews>
  <sheetFormatPr baseColWidth="10" defaultColWidth="11.42578125" defaultRowHeight="15.75" x14ac:dyDescent="0.25"/>
  <cols>
    <col min="1" max="1" width="11.42578125" style="50"/>
    <col min="2" max="2" width="25" style="50" customWidth="1"/>
    <col min="3" max="3" width="30.5703125" style="50" customWidth="1"/>
    <col min="4" max="4" width="53" style="51" customWidth="1"/>
    <col min="5" max="5" width="28.28515625" style="52" customWidth="1"/>
    <col min="6" max="6" width="22" style="52" customWidth="1"/>
    <col min="7" max="7" width="159.5703125" style="50" customWidth="1"/>
    <col min="8" max="8" width="55.140625" style="50" customWidth="1"/>
    <col min="9" max="16384" width="11.42578125" style="50"/>
  </cols>
  <sheetData>
    <row r="1" spans="2:7" ht="16.5" thickBot="1" x14ac:dyDescent="0.3"/>
    <row r="2" spans="2:7" s="26" customFormat="1" x14ac:dyDescent="0.25">
      <c r="B2" s="434" t="s">
        <v>0</v>
      </c>
      <c r="C2" s="435"/>
      <c r="D2" s="435"/>
      <c r="E2" s="435"/>
      <c r="F2" s="435"/>
      <c r="G2" s="436"/>
    </row>
    <row r="3" spans="2:7" s="26" customFormat="1" x14ac:dyDescent="0.25">
      <c r="B3" s="394" t="s">
        <v>1</v>
      </c>
      <c r="C3" s="395"/>
      <c r="D3" s="395"/>
      <c r="E3" s="395"/>
      <c r="F3" s="395"/>
      <c r="G3" s="396"/>
    </row>
    <row r="4" spans="2:7" s="26" customFormat="1" x14ac:dyDescent="0.25">
      <c r="B4" s="397" t="s">
        <v>2</v>
      </c>
      <c r="C4" s="398"/>
      <c r="D4" s="398"/>
      <c r="E4" s="398"/>
      <c r="F4" s="398"/>
      <c r="G4" s="399"/>
    </row>
    <row r="5" spans="2:7" s="26" customFormat="1" ht="16.5" thickBot="1" x14ac:dyDescent="0.3">
      <c r="B5" s="1"/>
      <c r="C5" s="2"/>
      <c r="D5" s="3"/>
      <c r="E5" s="4"/>
      <c r="F5" s="3"/>
      <c r="G5" s="5"/>
    </row>
    <row r="6" spans="2:7" s="26" customFormat="1" x14ac:dyDescent="0.25">
      <c r="B6" s="6" t="s">
        <v>3</v>
      </c>
      <c r="C6" s="7"/>
      <c r="D6" s="8"/>
      <c r="E6" s="9"/>
      <c r="F6" s="400" t="s">
        <v>4</v>
      </c>
      <c r="G6" s="401"/>
    </row>
    <row r="7" spans="2:7" s="26" customFormat="1" ht="16.5" thickBot="1" x14ac:dyDescent="0.3">
      <c r="B7" s="402" t="s">
        <v>66</v>
      </c>
      <c r="C7" s="403"/>
      <c r="D7" s="403"/>
      <c r="E7" s="404"/>
      <c r="F7" s="405" t="s">
        <v>67</v>
      </c>
      <c r="G7" s="406"/>
    </row>
    <row r="8" spans="2:7" s="26" customFormat="1" x14ac:dyDescent="0.25">
      <c r="B8" s="367" t="s">
        <v>68</v>
      </c>
      <c r="C8" s="368"/>
      <c r="D8" s="368"/>
      <c r="E8" s="368"/>
      <c r="F8" s="368"/>
      <c r="G8" s="369"/>
    </row>
    <row r="9" spans="2:7" s="26" customFormat="1" x14ac:dyDescent="0.25">
      <c r="B9" s="370" t="s">
        <v>69</v>
      </c>
      <c r="C9" s="371"/>
      <c r="D9" s="371"/>
      <c r="E9" s="371"/>
      <c r="F9" s="371"/>
      <c r="G9" s="372"/>
    </row>
    <row r="10" spans="2:7" s="26" customFormat="1" ht="16.5" thickBot="1" x14ac:dyDescent="0.3">
      <c r="B10" s="402"/>
      <c r="C10" s="403"/>
      <c r="D10" s="403"/>
      <c r="E10" s="403"/>
      <c r="F10" s="403"/>
      <c r="G10" s="423"/>
    </row>
    <row r="11" spans="2:7" s="26" customFormat="1" x14ac:dyDescent="0.25">
      <c r="B11" s="6" t="s">
        <v>6</v>
      </c>
      <c r="C11" s="10"/>
      <c r="D11" s="11"/>
      <c r="E11" s="11"/>
      <c r="F11" s="11"/>
      <c r="G11" s="12"/>
    </row>
    <row r="12" spans="2:7" s="26" customFormat="1" ht="33.75" customHeight="1" x14ac:dyDescent="0.25">
      <c r="B12" s="424" t="s">
        <v>183</v>
      </c>
      <c r="C12" s="425"/>
      <c r="D12" s="425"/>
      <c r="E12" s="425"/>
      <c r="F12" s="425"/>
      <c r="G12" s="426"/>
    </row>
    <row r="13" spans="2:7" s="26" customFormat="1" ht="16.5" thickBot="1" x14ac:dyDescent="0.3">
      <c r="B13" s="427"/>
      <c r="C13" s="428"/>
      <c r="D13" s="428"/>
      <c r="E13" s="428"/>
      <c r="F13" s="428"/>
      <c r="G13" s="429"/>
    </row>
    <row r="14" spans="2:7" s="26" customFormat="1" x14ac:dyDescent="0.25">
      <c r="B14" s="430" t="s">
        <v>8</v>
      </c>
      <c r="C14" s="431"/>
      <c r="D14" s="432"/>
      <c r="E14" s="433" t="s">
        <v>9</v>
      </c>
      <c r="F14" s="418"/>
      <c r="G14" s="419"/>
    </row>
    <row r="15" spans="2:7" s="26" customFormat="1" ht="15" customHeight="1" x14ac:dyDescent="0.25">
      <c r="B15" s="384"/>
      <c r="C15" s="385"/>
      <c r="D15" s="386"/>
      <c r="E15" s="390" t="s">
        <v>10</v>
      </c>
      <c r="F15" s="385" t="s">
        <v>11</v>
      </c>
      <c r="G15" s="386" t="s">
        <v>12</v>
      </c>
    </row>
    <row r="16" spans="2:7" s="26" customFormat="1" x14ac:dyDescent="0.25">
      <c r="B16" s="13" t="s">
        <v>13</v>
      </c>
      <c r="C16" s="14" t="s">
        <v>14</v>
      </c>
      <c r="D16" s="15" t="s">
        <v>15</v>
      </c>
      <c r="E16" s="390"/>
      <c r="F16" s="385"/>
      <c r="G16" s="386"/>
    </row>
    <row r="17" spans="2:8" s="26" customFormat="1" ht="342.75" customHeight="1" x14ac:dyDescent="0.25">
      <c r="B17" s="110" t="s">
        <v>184</v>
      </c>
      <c r="C17" s="54" t="s">
        <v>338</v>
      </c>
      <c r="D17" s="55" t="s">
        <v>70</v>
      </c>
      <c r="E17" s="111" t="s">
        <v>185</v>
      </c>
      <c r="F17" s="56">
        <v>0.9</v>
      </c>
      <c r="G17" s="33" t="s">
        <v>339</v>
      </c>
      <c r="H17" s="53"/>
    </row>
    <row r="18" spans="2:8" s="26" customFormat="1" ht="409.5" customHeight="1" x14ac:dyDescent="0.25">
      <c r="B18" s="112" t="s">
        <v>16</v>
      </c>
      <c r="C18" s="113" t="s">
        <v>340</v>
      </c>
      <c r="D18" s="38" t="s">
        <v>341</v>
      </c>
      <c r="E18" s="39" t="s">
        <v>71</v>
      </c>
      <c r="F18" s="40">
        <v>0.8</v>
      </c>
      <c r="G18" s="41" t="s">
        <v>342</v>
      </c>
      <c r="H18" s="53"/>
    </row>
    <row r="19" spans="2:8" s="26" customFormat="1" ht="393.75" x14ac:dyDescent="0.25">
      <c r="B19" s="110" t="s">
        <v>186</v>
      </c>
      <c r="C19" s="34" t="s">
        <v>187</v>
      </c>
      <c r="D19" s="57" t="s">
        <v>72</v>
      </c>
      <c r="E19" s="58" t="s">
        <v>188</v>
      </c>
      <c r="F19" s="59">
        <v>0.85</v>
      </c>
      <c r="G19" s="226" t="s">
        <v>343</v>
      </c>
      <c r="H19" s="53"/>
    </row>
    <row r="20" spans="2:8" s="26" customFormat="1" ht="277.5" customHeight="1" x14ac:dyDescent="0.25">
      <c r="B20" s="112" t="s">
        <v>186</v>
      </c>
      <c r="C20" s="37" t="s">
        <v>189</v>
      </c>
      <c r="D20" s="38" t="s">
        <v>73</v>
      </c>
      <c r="E20" s="39" t="s">
        <v>74</v>
      </c>
      <c r="F20" s="40">
        <v>1</v>
      </c>
      <c r="G20" s="270" t="s">
        <v>344</v>
      </c>
      <c r="H20" s="53"/>
    </row>
    <row r="21" spans="2:8" s="26" customFormat="1" x14ac:dyDescent="0.25">
      <c r="B21" s="42"/>
      <c r="C21" s="27"/>
      <c r="D21" s="28"/>
      <c r="E21" s="29"/>
      <c r="F21" s="43"/>
      <c r="G21" s="17"/>
      <c r="H21" s="53"/>
    </row>
    <row r="22" spans="2:8" s="26" customFormat="1" ht="16.5" thickBot="1" x14ac:dyDescent="0.3">
      <c r="B22" s="44"/>
      <c r="C22" s="45"/>
      <c r="D22" s="46"/>
      <c r="E22" s="47"/>
      <c r="F22" s="48"/>
      <c r="G22" s="49"/>
      <c r="H22" s="53"/>
    </row>
    <row r="23" spans="2:8" s="26" customFormat="1" x14ac:dyDescent="0.25">
      <c r="B23" s="351" t="s">
        <v>36</v>
      </c>
      <c r="C23" s="352"/>
      <c r="D23" s="352"/>
      <c r="E23" s="422"/>
      <c r="F23" s="19">
        <f>AVERAGE(F17:F20)</f>
        <v>0.88750000000000007</v>
      </c>
      <c r="G23" s="20"/>
    </row>
    <row r="24" spans="2:8" s="26" customFormat="1" ht="16.5" thickBot="1" x14ac:dyDescent="0.3">
      <c r="B24" s="353" t="s">
        <v>37</v>
      </c>
      <c r="C24" s="354"/>
      <c r="D24" s="354"/>
      <c r="E24" s="354"/>
      <c r="F24" s="21">
        <f>(F23/10)*100</f>
        <v>8.8750000000000018</v>
      </c>
      <c r="G24" s="22"/>
    </row>
    <row r="25" spans="2:8" ht="297.75" customHeight="1" x14ac:dyDescent="0.25">
      <c r="B25" s="355" t="s">
        <v>337</v>
      </c>
      <c r="C25" s="356"/>
      <c r="D25" s="356"/>
      <c r="E25" s="356"/>
      <c r="F25" s="356"/>
      <c r="G25" s="357"/>
      <c r="H25" s="51"/>
    </row>
    <row r="26" spans="2:8" ht="159.75" customHeight="1" thickBot="1" x14ac:dyDescent="0.3">
      <c r="B26" s="408" t="s">
        <v>190</v>
      </c>
      <c r="C26" s="409"/>
      <c r="D26" s="409"/>
      <c r="E26" s="409"/>
      <c r="F26" s="409"/>
      <c r="G26" s="410"/>
    </row>
    <row r="27" spans="2:8" ht="15.75" customHeight="1" x14ac:dyDescent="0.25">
      <c r="B27" s="358" t="s">
        <v>39</v>
      </c>
      <c r="C27" s="359"/>
      <c r="D27" s="359"/>
      <c r="E27" s="359"/>
      <c r="F27" s="359"/>
      <c r="G27" s="360"/>
    </row>
    <row r="28" spans="2:8" ht="99.75" customHeight="1" thickBot="1" x14ac:dyDescent="0.3">
      <c r="B28" s="361" t="s">
        <v>345</v>
      </c>
      <c r="C28" s="362"/>
      <c r="D28" s="362"/>
      <c r="E28" s="362"/>
      <c r="F28" s="362"/>
      <c r="G28" s="363"/>
    </row>
    <row r="29" spans="2:8" ht="16.5" thickBot="1" x14ac:dyDescent="0.3">
      <c r="B29" s="364" t="s">
        <v>75</v>
      </c>
      <c r="C29" s="365"/>
      <c r="D29" s="365"/>
      <c r="E29" s="365"/>
      <c r="F29" s="365"/>
      <c r="G29" s="366"/>
    </row>
    <row r="30" spans="2:8" ht="16.5" thickBot="1" x14ac:dyDescent="0.3">
      <c r="B30" s="348" t="s">
        <v>42</v>
      </c>
      <c r="C30" s="349"/>
      <c r="D30" s="349"/>
      <c r="E30" s="349"/>
      <c r="F30" s="350"/>
      <c r="G30" s="114" t="s">
        <v>191</v>
      </c>
    </row>
    <row r="31" spans="2:8" ht="16.5" thickBot="1" x14ac:dyDescent="0.3">
      <c r="B31" s="23"/>
      <c r="C31" s="24"/>
      <c r="D31" s="24"/>
      <c r="E31" s="24"/>
      <c r="F31" s="4"/>
      <c r="G31" s="25" t="s">
        <v>44</v>
      </c>
    </row>
  </sheetData>
  <sheetProtection algorithmName="SHA-512" hashValue="saAuepNr/Cu9MQ1GeCmXKlXVUeM/79r9CQj7+ytj6YDzCIXNo9ektWrZUPGUbRqUHU8mJlK6wmDSpqxl3o9YAg==" saltValue="UtkI+Hqw8EnG2etAb1hJxQ==" spinCount="100000" sheet="1" objects="1" scenarios="1"/>
  <mergeCells count="24">
    <mergeCell ref="B2:G2"/>
    <mergeCell ref="B3:G3"/>
    <mergeCell ref="B4:G4"/>
    <mergeCell ref="F6:G6"/>
    <mergeCell ref="B7:E7"/>
    <mergeCell ref="F7:G7"/>
    <mergeCell ref="B14:D15"/>
    <mergeCell ref="E14:G14"/>
    <mergeCell ref="E15:E16"/>
    <mergeCell ref="F15:F16"/>
    <mergeCell ref="G15:G16"/>
    <mergeCell ref="B8:G8"/>
    <mergeCell ref="B9:G9"/>
    <mergeCell ref="B10:G10"/>
    <mergeCell ref="B12:G12"/>
    <mergeCell ref="B13:G13"/>
    <mergeCell ref="B29:G29"/>
    <mergeCell ref="B30:F30"/>
    <mergeCell ref="B23:E23"/>
    <mergeCell ref="B24:E24"/>
    <mergeCell ref="B25:G25"/>
    <mergeCell ref="B26:G26"/>
    <mergeCell ref="B27:G27"/>
    <mergeCell ref="B28:G28"/>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1:H29"/>
  <sheetViews>
    <sheetView zoomScale="70" zoomScaleNormal="70" workbookViewId="0"/>
  </sheetViews>
  <sheetFormatPr baseColWidth="10" defaultColWidth="11.42578125" defaultRowHeight="15" x14ac:dyDescent="0.25"/>
  <cols>
    <col min="1" max="1" width="11.42578125" style="68"/>
    <col min="2" max="2" width="25" style="68" customWidth="1"/>
    <col min="3" max="3" width="30.5703125" style="68" customWidth="1"/>
    <col min="4" max="4" width="33.5703125" style="69" customWidth="1"/>
    <col min="5" max="5" width="28.28515625" style="70" customWidth="1"/>
    <col min="6" max="6" width="22" style="70" customWidth="1"/>
    <col min="7" max="7" width="127.85546875" style="68" customWidth="1"/>
    <col min="8" max="8" width="55.140625" style="68" customWidth="1"/>
    <col min="9" max="16384" width="11.42578125" style="68"/>
  </cols>
  <sheetData>
    <row r="1" spans="2:7" ht="15.75" thickBot="1" x14ac:dyDescent="0.3"/>
    <row r="2" spans="2:7" s="71" customFormat="1" ht="15.75" customHeight="1" x14ac:dyDescent="0.25">
      <c r="B2" s="391" t="s">
        <v>0</v>
      </c>
      <c r="C2" s="392"/>
      <c r="D2" s="392"/>
      <c r="E2" s="392"/>
      <c r="F2" s="392"/>
      <c r="G2" s="393"/>
    </row>
    <row r="3" spans="2:7" s="71" customFormat="1" ht="15.75" customHeight="1" x14ac:dyDescent="0.25">
      <c r="B3" s="394" t="s">
        <v>1</v>
      </c>
      <c r="C3" s="395"/>
      <c r="D3" s="395"/>
      <c r="E3" s="395"/>
      <c r="F3" s="395"/>
      <c r="G3" s="396"/>
    </row>
    <row r="4" spans="2:7" s="71" customFormat="1" ht="15.75" x14ac:dyDescent="0.25">
      <c r="B4" s="397" t="s">
        <v>2</v>
      </c>
      <c r="C4" s="398"/>
      <c r="D4" s="398"/>
      <c r="E4" s="398"/>
      <c r="F4" s="398"/>
      <c r="G4" s="399"/>
    </row>
    <row r="5" spans="2:7" s="71" customFormat="1" ht="16.5" thickBot="1" x14ac:dyDescent="0.3">
      <c r="B5" s="1"/>
      <c r="C5" s="2"/>
      <c r="D5" s="3"/>
      <c r="E5" s="4"/>
      <c r="F5" s="3"/>
      <c r="G5" s="5"/>
    </row>
    <row r="6" spans="2:7" s="71" customFormat="1" ht="15.75" customHeight="1" x14ac:dyDescent="0.25">
      <c r="B6" s="6" t="s">
        <v>3</v>
      </c>
      <c r="C6" s="7"/>
      <c r="D6" s="8"/>
      <c r="E6" s="9"/>
      <c r="F6" s="400" t="s">
        <v>4</v>
      </c>
      <c r="G6" s="401"/>
    </row>
    <row r="7" spans="2:7" s="26" customFormat="1" ht="16.5" thickBot="1" x14ac:dyDescent="0.3">
      <c r="B7" s="402" t="s">
        <v>132</v>
      </c>
      <c r="C7" s="403"/>
      <c r="D7" s="403"/>
      <c r="E7" s="404"/>
      <c r="F7" s="405" t="s">
        <v>327</v>
      </c>
      <c r="G7" s="406"/>
    </row>
    <row r="8" spans="2:7" s="71" customFormat="1" ht="15.75" x14ac:dyDescent="0.25">
      <c r="B8" s="367" t="s">
        <v>5</v>
      </c>
      <c r="C8" s="368"/>
      <c r="D8" s="368"/>
      <c r="E8" s="368"/>
      <c r="F8" s="368"/>
      <c r="G8" s="369"/>
    </row>
    <row r="9" spans="2:7" s="71" customFormat="1" ht="16.5" thickBot="1" x14ac:dyDescent="0.3">
      <c r="B9" s="370" t="s">
        <v>45</v>
      </c>
      <c r="C9" s="371"/>
      <c r="D9" s="371"/>
      <c r="E9" s="371"/>
      <c r="F9" s="371"/>
      <c r="G9" s="372"/>
    </row>
    <row r="10" spans="2:7" s="71" customFormat="1" ht="15.75" x14ac:dyDescent="0.25">
      <c r="B10" s="6" t="s">
        <v>6</v>
      </c>
      <c r="C10" s="10"/>
      <c r="D10" s="11"/>
      <c r="E10" s="11"/>
      <c r="F10" s="11"/>
      <c r="G10" s="12"/>
    </row>
    <row r="11" spans="2:7" s="71" customFormat="1" ht="15.75" customHeight="1" x14ac:dyDescent="0.25">
      <c r="B11" s="407" t="s">
        <v>46</v>
      </c>
      <c r="C11" s="407"/>
      <c r="D11" s="407"/>
      <c r="E11" s="407"/>
      <c r="F11" s="407"/>
      <c r="G11" s="407"/>
    </row>
    <row r="12" spans="2:7" s="129" customFormat="1" ht="15.75" customHeight="1" x14ac:dyDescent="0.25">
      <c r="B12" s="411" t="s">
        <v>7</v>
      </c>
      <c r="C12" s="412"/>
      <c r="D12" s="412"/>
      <c r="E12" s="412"/>
      <c r="F12" s="412"/>
      <c r="G12" s="437"/>
    </row>
    <row r="13" spans="2:7" s="71" customFormat="1" ht="15.75" customHeight="1" x14ac:dyDescent="0.25">
      <c r="B13" s="411" t="s">
        <v>47</v>
      </c>
      <c r="C13" s="412"/>
      <c r="D13" s="412"/>
      <c r="E13" s="412"/>
      <c r="F13" s="412"/>
      <c r="G13" s="437"/>
    </row>
    <row r="14" spans="2:7" s="71" customFormat="1" ht="15.75" customHeight="1" x14ac:dyDescent="0.25">
      <c r="B14" s="381" t="s">
        <v>8</v>
      </c>
      <c r="C14" s="382"/>
      <c r="D14" s="383"/>
      <c r="E14" s="387" t="s">
        <v>9</v>
      </c>
      <c r="F14" s="388"/>
      <c r="G14" s="389"/>
    </row>
    <row r="15" spans="2:7" s="71" customFormat="1" ht="15" customHeight="1" x14ac:dyDescent="0.25">
      <c r="B15" s="384"/>
      <c r="C15" s="385"/>
      <c r="D15" s="386"/>
      <c r="E15" s="390" t="s">
        <v>10</v>
      </c>
      <c r="F15" s="385" t="s">
        <v>11</v>
      </c>
      <c r="G15" s="386" t="s">
        <v>12</v>
      </c>
    </row>
    <row r="16" spans="2:7" s="71" customFormat="1" ht="15.75" x14ac:dyDescent="0.25">
      <c r="B16" s="115" t="s">
        <v>13</v>
      </c>
      <c r="C16" s="116" t="s">
        <v>14</v>
      </c>
      <c r="D16" s="117" t="s">
        <v>15</v>
      </c>
      <c r="E16" s="390"/>
      <c r="F16" s="385"/>
      <c r="G16" s="386"/>
    </row>
    <row r="17" spans="2:8" s="71" customFormat="1" ht="157.5" x14ac:dyDescent="0.25">
      <c r="B17" s="193" t="s">
        <v>48</v>
      </c>
      <c r="C17" s="193" t="s">
        <v>49</v>
      </c>
      <c r="D17" s="194" t="s">
        <v>50</v>
      </c>
      <c r="E17" s="195" t="s">
        <v>51</v>
      </c>
      <c r="F17" s="56">
        <v>0.79090000000000005</v>
      </c>
      <c r="G17" s="196" t="s">
        <v>52</v>
      </c>
      <c r="H17" s="72"/>
    </row>
    <row r="18" spans="2:8" s="71" customFormat="1" ht="272.25" customHeight="1" x14ac:dyDescent="0.25">
      <c r="B18" s="133" t="s">
        <v>48</v>
      </c>
      <c r="C18" s="30" t="s">
        <v>53</v>
      </c>
      <c r="D18" s="31" t="s">
        <v>54</v>
      </c>
      <c r="E18" s="31" t="s">
        <v>55</v>
      </c>
      <c r="F18" s="146">
        <v>0.1</v>
      </c>
      <c r="G18" s="135" t="s">
        <v>346</v>
      </c>
      <c r="H18" s="72"/>
    </row>
    <row r="19" spans="2:8" s="71" customFormat="1" ht="334.5" customHeight="1" x14ac:dyDescent="0.25">
      <c r="B19" s="193" t="s">
        <v>48</v>
      </c>
      <c r="C19" s="54" t="s">
        <v>56</v>
      </c>
      <c r="D19" s="197" t="s">
        <v>57</v>
      </c>
      <c r="E19" s="197" t="s">
        <v>58</v>
      </c>
      <c r="F19" s="56">
        <v>0.71279999999999999</v>
      </c>
      <c r="G19" s="196" t="s">
        <v>59</v>
      </c>
      <c r="H19" s="72"/>
    </row>
    <row r="20" spans="2:8" s="71" customFormat="1" ht="126" x14ac:dyDescent="0.25">
      <c r="B20" s="136" t="s">
        <v>48</v>
      </c>
      <c r="C20" s="30" t="s">
        <v>60</v>
      </c>
      <c r="D20" s="31" t="s">
        <v>61</v>
      </c>
      <c r="E20" s="31" t="s">
        <v>62</v>
      </c>
      <c r="F20" s="146">
        <v>0.55910000000000004</v>
      </c>
      <c r="G20" s="135" t="s">
        <v>63</v>
      </c>
      <c r="H20" s="72"/>
    </row>
    <row r="21" spans="2:8" s="71" customFormat="1" ht="15.75" x14ac:dyDescent="0.25">
      <c r="B21" s="351" t="s">
        <v>36</v>
      </c>
      <c r="C21" s="352"/>
      <c r="D21" s="352"/>
      <c r="E21" s="352"/>
      <c r="F21" s="64">
        <f>AVERAGE(F17:F20)</f>
        <v>0.54069999999999996</v>
      </c>
      <c r="G21" s="65"/>
    </row>
    <row r="22" spans="2:8" s="71" customFormat="1" ht="16.5" thickBot="1" x14ac:dyDescent="0.3">
      <c r="B22" s="353" t="s">
        <v>37</v>
      </c>
      <c r="C22" s="354"/>
      <c r="D22" s="354"/>
      <c r="E22" s="354"/>
      <c r="F22" s="21">
        <f>(F21/10)*100</f>
        <v>5.4069999999999991</v>
      </c>
      <c r="G22" s="22"/>
    </row>
    <row r="23" spans="2:8" ht="201" customHeight="1" x14ac:dyDescent="0.25">
      <c r="B23" s="355" t="s">
        <v>195</v>
      </c>
      <c r="C23" s="356"/>
      <c r="D23" s="356"/>
      <c r="E23" s="356"/>
      <c r="F23" s="356"/>
      <c r="G23" s="357"/>
      <c r="H23" s="69"/>
    </row>
    <row r="24" spans="2:8" ht="170.25" customHeight="1" thickBot="1" x14ac:dyDescent="0.3">
      <c r="B24" s="408" t="s">
        <v>194</v>
      </c>
      <c r="C24" s="409"/>
      <c r="D24" s="409"/>
      <c r="E24" s="409"/>
      <c r="F24" s="409"/>
      <c r="G24" s="410"/>
    </row>
    <row r="25" spans="2:8" ht="15.75" customHeight="1" x14ac:dyDescent="0.25">
      <c r="B25" s="358" t="s">
        <v>39</v>
      </c>
      <c r="C25" s="359"/>
      <c r="D25" s="359"/>
      <c r="E25" s="359"/>
      <c r="F25" s="359"/>
      <c r="G25" s="360"/>
    </row>
    <row r="26" spans="2:8" ht="55.5" customHeight="1" thickBot="1" x14ac:dyDescent="0.3">
      <c r="B26" s="361" t="s">
        <v>326</v>
      </c>
      <c r="C26" s="362"/>
      <c r="D26" s="362"/>
      <c r="E26" s="362"/>
      <c r="F26" s="362"/>
      <c r="G26" s="363"/>
    </row>
    <row r="27" spans="2:8" ht="16.5" thickBot="1" x14ac:dyDescent="0.3">
      <c r="B27" s="364" t="s">
        <v>64</v>
      </c>
      <c r="C27" s="365"/>
      <c r="D27" s="365"/>
      <c r="E27" s="365"/>
      <c r="F27" s="365"/>
      <c r="G27" s="366"/>
    </row>
    <row r="28" spans="2:8" ht="16.5" thickBot="1" x14ac:dyDescent="0.3">
      <c r="B28" s="348" t="s">
        <v>42</v>
      </c>
      <c r="C28" s="349"/>
      <c r="D28" s="349"/>
      <c r="E28" s="349"/>
      <c r="F28" s="350"/>
      <c r="G28" s="118" t="s">
        <v>196</v>
      </c>
    </row>
    <row r="29" spans="2:8" ht="16.5" thickBot="1" x14ac:dyDescent="0.3">
      <c r="B29" s="23"/>
      <c r="C29" s="24"/>
      <c r="D29" s="24"/>
      <c r="E29" s="24"/>
      <c r="F29" s="4"/>
      <c r="G29" s="25" t="s">
        <v>44</v>
      </c>
    </row>
  </sheetData>
  <sheetProtection algorithmName="SHA-512" hashValue="pDscrhhp9YT0cJaumntmhsjHZDHlEiUN278rUI9tiBCsPlT/lJnX8SoTU3iK5itkaWeccv3PnFhLtT1U+oEjgQ==" saltValue="U4eTuV2+t2GJObzNadJleA==" spinCount="100000" sheet="1" objects="1" scenarios="1"/>
  <mergeCells count="24">
    <mergeCell ref="B2:G2"/>
    <mergeCell ref="B3:G3"/>
    <mergeCell ref="B4:G4"/>
    <mergeCell ref="F6:G6"/>
    <mergeCell ref="B7:E7"/>
    <mergeCell ref="F7:G7"/>
    <mergeCell ref="B14:D15"/>
    <mergeCell ref="E14:G14"/>
    <mergeCell ref="E15:E16"/>
    <mergeCell ref="F15:F16"/>
    <mergeCell ref="G15:G16"/>
    <mergeCell ref="B8:G8"/>
    <mergeCell ref="B9:G9"/>
    <mergeCell ref="B11:G11"/>
    <mergeCell ref="B12:G12"/>
    <mergeCell ref="B13:G13"/>
    <mergeCell ref="B27:G27"/>
    <mergeCell ref="B28:F28"/>
    <mergeCell ref="B21:E21"/>
    <mergeCell ref="B22:E22"/>
    <mergeCell ref="B23:G23"/>
    <mergeCell ref="B24:G24"/>
    <mergeCell ref="B25:G25"/>
    <mergeCell ref="B26:G2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M33"/>
  <sheetViews>
    <sheetView topLeftCell="A25" zoomScale="55" zoomScaleNormal="55" workbookViewId="0">
      <selection activeCell="F25" sqref="F25:F26"/>
    </sheetView>
  </sheetViews>
  <sheetFormatPr baseColWidth="10" defaultColWidth="11.42578125" defaultRowHeight="15" x14ac:dyDescent="0.25"/>
  <cols>
    <col min="1" max="1" width="11.42578125" style="137"/>
    <col min="2" max="2" width="25" style="68" customWidth="1"/>
    <col min="3" max="3" width="30.5703125" style="68" customWidth="1"/>
    <col min="4" max="4" width="53" style="69" customWidth="1"/>
    <col min="5" max="5" width="28.28515625" style="70" customWidth="1"/>
    <col min="6" max="6" width="22" style="68" customWidth="1"/>
    <col min="7" max="7" width="174.28515625" style="68" customWidth="1"/>
    <col min="8" max="8" width="19" style="68" hidden="1" customWidth="1"/>
    <col min="9" max="10" width="0" style="137" hidden="1" customWidth="1"/>
    <col min="11" max="11" width="24" style="137" hidden="1" customWidth="1"/>
    <col min="12" max="12" width="23.42578125" style="137" hidden="1" customWidth="1"/>
    <col min="13" max="13" width="21.85546875" style="137" hidden="1" customWidth="1"/>
    <col min="14" max="16384" width="11.42578125" style="137"/>
  </cols>
  <sheetData>
    <row r="1" spans="1:13" ht="15.75" thickBot="1" x14ac:dyDescent="0.3"/>
    <row r="2" spans="1:13" s="138" customFormat="1" ht="18" x14ac:dyDescent="0.25">
      <c r="B2" s="391" t="s">
        <v>0</v>
      </c>
      <c r="C2" s="392"/>
      <c r="D2" s="392"/>
      <c r="E2" s="392"/>
      <c r="F2" s="392"/>
      <c r="G2" s="393"/>
      <c r="H2" s="71"/>
    </row>
    <row r="3" spans="1:13" s="138" customFormat="1" ht="15.75" x14ac:dyDescent="0.25">
      <c r="B3" s="394" t="s">
        <v>1</v>
      </c>
      <c r="C3" s="395"/>
      <c r="D3" s="395"/>
      <c r="E3" s="395"/>
      <c r="F3" s="395"/>
      <c r="G3" s="396"/>
      <c r="H3" s="71"/>
    </row>
    <row r="4" spans="1:13" s="138" customFormat="1" ht="15.75" x14ac:dyDescent="0.25">
      <c r="B4" s="397" t="s">
        <v>2</v>
      </c>
      <c r="C4" s="398"/>
      <c r="D4" s="398"/>
      <c r="E4" s="398"/>
      <c r="F4" s="398"/>
      <c r="G4" s="399"/>
      <c r="H4" s="71"/>
    </row>
    <row r="5" spans="1:13" s="138" customFormat="1" ht="16.5" thickBot="1" x14ac:dyDescent="0.3">
      <c r="B5" s="1"/>
      <c r="C5" s="2"/>
      <c r="D5" s="3"/>
      <c r="E5" s="4"/>
      <c r="F5" s="2"/>
      <c r="G5" s="5"/>
      <c r="H5" s="71"/>
    </row>
    <row r="6" spans="1:13" s="138" customFormat="1" ht="15.75" x14ac:dyDescent="0.25">
      <c r="B6" s="6" t="s">
        <v>3</v>
      </c>
      <c r="C6" s="7"/>
      <c r="D6" s="8"/>
      <c r="E6" s="9"/>
      <c r="F6" s="400" t="s">
        <v>4</v>
      </c>
      <c r="G6" s="401"/>
      <c r="H6" s="71"/>
    </row>
    <row r="7" spans="1:13" s="138" customFormat="1" ht="21" thickBot="1" x14ac:dyDescent="0.3">
      <c r="B7" s="439" t="s">
        <v>66</v>
      </c>
      <c r="C7" s="440"/>
      <c r="D7" s="440"/>
      <c r="E7" s="441"/>
      <c r="F7" s="442" t="s">
        <v>76</v>
      </c>
      <c r="G7" s="443"/>
      <c r="H7" s="71"/>
    </row>
    <row r="8" spans="1:13" s="138" customFormat="1" ht="15.75" x14ac:dyDescent="0.25">
      <c r="B8" s="367" t="s">
        <v>68</v>
      </c>
      <c r="C8" s="368"/>
      <c r="D8" s="368"/>
      <c r="E8" s="368"/>
      <c r="F8" s="368"/>
      <c r="G8" s="369"/>
      <c r="H8" s="71"/>
    </row>
    <row r="9" spans="1:13" s="138" customFormat="1" ht="21" thickBot="1" x14ac:dyDescent="0.3">
      <c r="B9" s="444" t="s">
        <v>77</v>
      </c>
      <c r="C9" s="445"/>
      <c r="D9" s="445"/>
      <c r="E9" s="445"/>
      <c r="F9" s="445"/>
      <c r="G9" s="446"/>
      <c r="H9" s="71"/>
    </row>
    <row r="10" spans="1:13" s="138" customFormat="1" ht="15.75" x14ac:dyDescent="0.25">
      <c r="B10" s="6" t="s">
        <v>6</v>
      </c>
      <c r="C10" s="10"/>
      <c r="D10" s="11"/>
      <c r="E10" s="11"/>
      <c r="F10" s="10"/>
      <c r="G10" s="12"/>
      <c r="H10" s="71"/>
    </row>
    <row r="11" spans="1:13" s="138" customFormat="1" ht="20.25" x14ac:dyDescent="0.25">
      <c r="B11" s="447" t="s">
        <v>46</v>
      </c>
      <c r="C11" s="448"/>
      <c r="D11" s="448"/>
      <c r="E11" s="448"/>
      <c r="F11" s="448"/>
      <c r="G11" s="449"/>
      <c r="H11" s="71"/>
    </row>
    <row r="12" spans="1:13" s="138" customFormat="1" ht="21" thickBot="1" x14ac:dyDescent="0.3">
      <c r="B12" s="450" t="s">
        <v>7</v>
      </c>
      <c r="C12" s="451"/>
      <c r="D12" s="451"/>
      <c r="E12" s="451"/>
      <c r="F12" s="451"/>
      <c r="G12" s="452"/>
      <c r="H12" s="71"/>
    </row>
    <row r="13" spans="1:13" s="138" customFormat="1" ht="15.75" x14ac:dyDescent="0.25">
      <c r="B13" s="430" t="s">
        <v>8</v>
      </c>
      <c r="C13" s="431"/>
      <c r="D13" s="432"/>
      <c r="E13" s="433" t="s">
        <v>9</v>
      </c>
      <c r="F13" s="418"/>
      <c r="G13" s="419"/>
      <c r="H13" s="71"/>
    </row>
    <row r="14" spans="1:13" s="138" customFormat="1" ht="15" customHeight="1" x14ac:dyDescent="0.25">
      <c r="B14" s="384"/>
      <c r="C14" s="385"/>
      <c r="D14" s="386"/>
      <c r="E14" s="390" t="s">
        <v>10</v>
      </c>
      <c r="F14" s="385" t="s">
        <v>11</v>
      </c>
      <c r="G14" s="386" t="s">
        <v>12</v>
      </c>
      <c r="H14" s="71"/>
    </row>
    <row r="15" spans="1:13" s="138" customFormat="1" ht="16.5" thickBot="1" x14ac:dyDescent="0.3">
      <c r="B15" s="60" t="s">
        <v>13</v>
      </c>
      <c r="C15" s="119" t="s">
        <v>14</v>
      </c>
      <c r="D15" s="120" t="s">
        <v>78</v>
      </c>
      <c r="E15" s="453"/>
      <c r="F15" s="454"/>
      <c r="G15" s="455"/>
      <c r="H15" s="71"/>
    </row>
    <row r="16" spans="1:13" s="138" customFormat="1" ht="242.25" customHeight="1" x14ac:dyDescent="0.25">
      <c r="A16" s="139"/>
      <c r="B16" s="158" t="s">
        <v>79</v>
      </c>
      <c r="C16" s="159" t="s">
        <v>80</v>
      </c>
      <c r="D16" s="160" t="s">
        <v>81</v>
      </c>
      <c r="E16" s="160" t="s">
        <v>82</v>
      </c>
      <c r="F16" s="299">
        <v>1</v>
      </c>
      <c r="G16" s="310" t="s">
        <v>83</v>
      </c>
      <c r="H16" s="306">
        <v>1124200000</v>
      </c>
      <c r="I16" s="174"/>
      <c r="J16" s="174"/>
      <c r="K16" s="174"/>
      <c r="L16" s="174"/>
      <c r="M16" s="174"/>
    </row>
    <row r="17" spans="1:13" s="138" customFormat="1" ht="220.5" x14ac:dyDescent="0.25">
      <c r="A17" s="140"/>
      <c r="B17" s="185" t="s">
        <v>79</v>
      </c>
      <c r="C17" s="186" t="s">
        <v>80</v>
      </c>
      <c r="D17" s="187" t="s">
        <v>84</v>
      </c>
      <c r="E17" s="187" t="s">
        <v>85</v>
      </c>
      <c r="F17" s="300">
        <v>1</v>
      </c>
      <c r="G17" s="311" t="s">
        <v>86</v>
      </c>
      <c r="H17" s="307">
        <v>1332532864</v>
      </c>
      <c r="I17" s="174"/>
      <c r="J17" s="174"/>
      <c r="K17" s="174"/>
      <c r="L17" s="174"/>
      <c r="M17" s="174"/>
    </row>
    <row r="18" spans="1:13" s="138" customFormat="1" ht="204.75" x14ac:dyDescent="0.25">
      <c r="A18" s="140"/>
      <c r="B18" s="163" t="s">
        <v>79</v>
      </c>
      <c r="C18" s="164" t="s">
        <v>80</v>
      </c>
      <c r="D18" s="165" t="s">
        <v>87</v>
      </c>
      <c r="E18" s="165" t="s">
        <v>88</v>
      </c>
      <c r="F18" s="301">
        <v>0.9</v>
      </c>
      <c r="G18" s="312" t="s">
        <v>89</v>
      </c>
      <c r="H18" s="306">
        <v>888820800</v>
      </c>
      <c r="I18" s="174"/>
      <c r="J18" s="174"/>
      <c r="K18" s="174"/>
      <c r="L18" s="174"/>
      <c r="M18" s="174"/>
    </row>
    <row r="19" spans="1:13" s="138" customFormat="1" ht="232.5" customHeight="1" x14ac:dyDescent="0.25">
      <c r="A19" s="140"/>
      <c r="B19" s="185" t="s">
        <v>79</v>
      </c>
      <c r="C19" s="186" t="s">
        <v>80</v>
      </c>
      <c r="D19" s="187" t="s">
        <v>348</v>
      </c>
      <c r="E19" s="187" t="s">
        <v>90</v>
      </c>
      <c r="F19" s="300">
        <f>9/16</f>
        <v>0.5625</v>
      </c>
      <c r="G19" s="311" t="s">
        <v>349</v>
      </c>
      <c r="H19" s="307">
        <v>984688301</v>
      </c>
      <c r="I19" s="174">
        <f>9/16</f>
        <v>0.5625</v>
      </c>
      <c r="J19" s="174"/>
      <c r="K19" s="174"/>
      <c r="L19" s="174"/>
      <c r="M19" s="174"/>
    </row>
    <row r="20" spans="1:13" s="138" customFormat="1" ht="240" customHeight="1" x14ac:dyDescent="0.25">
      <c r="A20" s="140"/>
      <c r="B20" s="163" t="s">
        <v>79</v>
      </c>
      <c r="C20" s="164" t="s">
        <v>91</v>
      </c>
      <c r="D20" s="165" t="s">
        <v>92</v>
      </c>
      <c r="E20" s="165" t="s">
        <v>93</v>
      </c>
      <c r="F20" s="301">
        <v>0.75</v>
      </c>
      <c r="G20" s="312" t="s">
        <v>350</v>
      </c>
      <c r="H20" s="308"/>
      <c r="I20" s="174"/>
      <c r="J20" s="174"/>
      <c r="K20" s="174"/>
      <c r="L20" s="174"/>
      <c r="M20" s="174"/>
    </row>
    <row r="21" spans="1:13" s="138" customFormat="1" ht="332.25" customHeight="1" x14ac:dyDescent="0.25">
      <c r="A21" s="140"/>
      <c r="B21" s="185" t="s">
        <v>79</v>
      </c>
      <c r="C21" s="186" t="s">
        <v>94</v>
      </c>
      <c r="D21" s="187" t="s">
        <v>95</v>
      </c>
      <c r="E21" s="187" t="s">
        <v>96</v>
      </c>
      <c r="F21" s="302">
        <v>0.86470000000000002</v>
      </c>
      <c r="G21" s="311" t="s">
        <v>97</v>
      </c>
      <c r="H21" s="309">
        <f>(14675/18000)/4</f>
        <v>0.20381944444444444</v>
      </c>
      <c r="I21" s="189">
        <v>0.20630000000000001</v>
      </c>
      <c r="J21" s="189">
        <v>0.214</v>
      </c>
      <c r="K21" s="189">
        <v>0.22470000000000001</v>
      </c>
      <c r="L21" s="189">
        <v>0.22220000000000001</v>
      </c>
      <c r="M21" s="174"/>
    </row>
    <row r="22" spans="1:13" s="138" customFormat="1" ht="198" customHeight="1" x14ac:dyDescent="0.25">
      <c r="A22" s="140"/>
      <c r="B22" s="163" t="s">
        <v>79</v>
      </c>
      <c r="C22" s="164" t="s">
        <v>98</v>
      </c>
      <c r="D22" s="165" t="s">
        <v>99</v>
      </c>
      <c r="E22" s="165" t="s">
        <v>100</v>
      </c>
      <c r="F22" s="303">
        <v>0.96220000000000006</v>
      </c>
      <c r="G22" s="312" t="s">
        <v>351</v>
      </c>
      <c r="H22" s="308"/>
      <c r="I22" s="175" t="s">
        <v>101</v>
      </c>
      <c r="J22" s="176" t="s">
        <v>102</v>
      </c>
      <c r="K22" s="177">
        <v>1000000000</v>
      </c>
      <c r="L22" s="177">
        <v>984688301</v>
      </c>
      <c r="M22" s="174"/>
    </row>
    <row r="23" spans="1:13" s="138" customFormat="1" ht="283.5" x14ac:dyDescent="0.25">
      <c r="A23" s="140"/>
      <c r="B23" s="185" t="s">
        <v>79</v>
      </c>
      <c r="C23" s="186" t="s">
        <v>103</v>
      </c>
      <c r="D23" s="187" t="s">
        <v>104</v>
      </c>
      <c r="E23" s="187" t="s">
        <v>105</v>
      </c>
      <c r="F23" s="304">
        <f>(16.67%+32.14%+31.2%+0)/4</f>
        <v>0.20002500000000001</v>
      </c>
      <c r="G23" s="311" t="s">
        <v>352</v>
      </c>
      <c r="H23" s="309"/>
      <c r="I23" s="190" t="s">
        <v>106</v>
      </c>
      <c r="J23" s="191" t="s">
        <v>107</v>
      </c>
      <c r="K23" s="192">
        <v>3500000000</v>
      </c>
      <c r="L23" s="192">
        <v>3345553664</v>
      </c>
      <c r="M23" s="174"/>
    </row>
    <row r="24" spans="1:13" s="138" customFormat="1" ht="409.5" customHeight="1" thickBot="1" x14ac:dyDescent="0.3">
      <c r="A24" s="141"/>
      <c r="B24" s="168" t="s">
        <v>79</v>
      </c>
      <c r="C24" s="169" t="s">
        <v>108</v>
      </c>
      <c r="D24" s="170" t="s">
        <v>109</v>
      </c>
      <c r="E24" s="170" t="s">
        <v>110</v>
      </c>
      <c r="F24" s="305">
        <v>0.83</v>
      </c>
      <c r="G24" s="313" t="s">
        <v>353</v>
      </c>
      <c r="H24" s="308"/>
      <c r="I24" s="178">
        <f>50+16.67</f>
        <v>66.67</v>
      </c>
      <c r="J24" s="178"/>
      <c r="K24" s="179">
        <f>K23+K22</f>
        <v>4500000000</v>
      </c>
      <c r="L24" s="179">
        <f>L23+L22</f>
        <v>4330241965</v>
      </c>
      <c r="M24" s="178">
        <f>L24/K24</f>
        <v>0.96227599222222227</v>
      </c>
    </row>
    <row r="25" spans="1:13" s="138" customFormat="1" ht="15.75" x14ac:dyDescent="0.25">
      <c r="B25" s="351" t="s">
        <v>36</v>
      </c>
      <c r="C25" s="352"/>
      <c r="D25" s="352"/>
      <c r="E25" s="352"/>
      <c r="F25" s="64">
        <f>AVERAGE(F16:F24)</f>
        <v>0.7854916666666667</v>
      </c>
      <c r="G25" s="171"/>
      <c r="H25" s="180"/>
      <c r="I25" s="174"/>
      <c r="J25" s="174"/>
      <c r="K25" s="174"/>
      <c r="L25" s="181"/>
      <c r="M25" s="174">
        <f>L23/K24</f>
        <v>0.74345636977777774</v>
      </c>
    </row>
    <row r="26" spans="1:13" s="138" customFormat="1" ht="16.5" thickBot="1" x14ac:dyDescent="0.3">
      <c r="B26" s="353" t="s">
        <v>37</v>
      </c>
      <c r="C26" s="354"/>
      <c r="D26" s="354"/>
      <c r="E26" s="354"/>
      <c r="F26" s="21">
        <f>(F25/10)*100</f>
        <v>7.854916666666667</v>
      </c>
      <c r="G26" s="172"/>
      <c r="H26" s="180"/>
      <c r="I26" s="174"/>
      <c r="J26" s="174"/>
      <c r="K26" s="174"/>
      <c r="L26" s="174"/>
      <c r="M26" s="174"/>
    </row>
    <row r="27" spans="1:13" ht="65.25" customHeight="1" x14ac:dyDescent="0.25">
      <c r="B27" s="355" t="s">
        <v>197</v>
      </c>
      <c r="C27" s="356"/>
      <c r="D27" s="356"/>
      <c r="E27" s="356"/>
      <c r="F27" s="356"/>
      <c r="G27" s="456"/>
      <c r="H27" s="182"/>
      <c r="I27" s="183"/>
      <c r="J27" s="183"/>
      <c r="K27" s="183"/>
      <c r="L27" s="183"/>
      <c r="M27" s="183"/>
    </row>
    <row r="28" spans="1:13" ht="203.25" customHeight="1" thickBot="1" x14ac:dyDescent="0.3">
      <c r="B28" s="408" t="s">
        <v>198</v>
      </c>
      <c r="C28" s="409"/>
      <c r="D28" s="409"/>
      <c r="E28" s="409"/>
      <c r="F28" s="409"/>
      <c r="G28" s="438"/>
      <c r="H28" s="184"/>
      <c r="I28" s="183"/>
      <c r="J28" s="183"/>
      <c r="K28" s="183"/>
      <c r="L28" s="183"/>
      <c r="M28" s="183"/>
    </row>
    <row r="29" spans="1:13" ht="15.75" customHeight="1" x14ac:dyDescent="0.25">
      <c r="B29" s="358" t="s">
        <v>39</v>
      </c>
      <c r="C29" s="359"/>
      <c r="D29" s="359"/>
      <c r="E29" s="359"/>
      <c r="F29" s="359"/>
      <c r="G29" s="457"/>
      <c r="H29" s="184"/>
      <c r="I29" s="183"/>
      <c r="J29" s="183"/>
      <c r="K29" s="183"/>
      <c r="L29" s="183"/>
      <c r="M29" s="183"/>
    </row>
    <row r="30" spans="1:13" ht="149.25" customHeight="1" thickBot="1" x14ac:dyDescent="0.3">
      <c r="B30" s="361" t="s">
        <v>347</v>
      </c>
      <c r="C30" s="362"/>
      <c r="D30" s="362"/>
      <c r="E30" s="362"/>
      <c r="F30" s="362"/>
      <c r="G30" s="458"/>
      <c r="H30" s="184"/>
      <c r="I30" s="183"/>
      <c r="J30" s="183"/>
      <c r="K30" s="183"/>
      <c r="L30" s="183"/>
      <c r="M30" s="183"/>
    </row>
    <row r="31" spans="1:13" ht="16.5" thickBot="1" x14ac:dyDescent="0.3">
      <c r="B31" s="364" t="s">
        <v>111</v>
      </c>
      <c r="C31" s="365"/>
      <c r="D31" s="365"/>
      <c r="E31" s="365"/>
      <c r="F31" s="365"/>
      <c r="G31" s="365"/>
      <c r="H31" s="184"/>
      <c r="I31" s="183"/>
      <c r="J31" s="183"/>
      <c r="K31" s="183"/>
      <c r="L31" s="183"/>
      <c r="M31" s="183"/>
    </row>
    <row r="32" spans="1:13" ht="16.5" thickBot="1" x14ac:dyDescent="0.3">
      <c r="B32" s="348" t="s">
        <v>42</v>
      </c>
      <c r="C32" s="349"/>
      <c r="D32" s="349"/>
      <c r="E32" s="349"/>
      <c r="F32" s="350"/>
      <c r="G32" s="124" t="s">
        <v>199</v>
      </c>
      <c r="H32" s="184"/>
      <c r="I32" s="183"/>
      <c r="J32" s="183"/>
      <c r="K32" s="183"/>
      <c r="L32" s="183"/>
      <c r="M32" s="183"/>
    </row>
    <row r="33" spans="2:13" ht="16.5" thickBot="1" x14ac:dyDescent="0.3">
      <c r="B33" s="23"/>
      <c r="C33" s="24"/>
      <c r="D33" s="24"/>
      <c r="E33" s="24"/>
      <c r="F33" s="24"/>
      <c r="G33" s="173" t="s">
        <v>44</v>
      </c>
      <c r="H33" s="184"/>
      <c r="I33" s="183"/>
      <c r="J33" s="183"/>
      <c r="K33" s="183"/>
      <c r="L33" s="183"/>
      <c r="M33" s="183"/>
    </row>
  </sheetData>
  <sheetProtection algorithmName="SHA-512" hashValue="wHrcvvFeKg7ZMDopBW1f1ZtvNQIRCrOHRH/ahEfhMI7BmXB9RwNalCyrRzpsQ+rvNzduVAMqUVPSFE0LGByGvg==" saltValue="HB0cldUTHzTGaMsuohKgBw==" spinCount="100000" sheet="1" objects="1" scenarios="1"/>
  <mergeCells count="23">
    <mergeCell ref="B32:F32"/>
    <mergeCell ref="B8:G8"/>
    <mergeCell ref="B9:G9"/>
    <mergeCell ref="B11:G11"/>
    <mergeCell ref="B12:G12"/>
    <mergeCell ref="B13:D14"/>
    <mergeCell ref="E13:G13"/>
    <mergeCell ref="E14:E15"/>
    <mergeCell ref="F14:F15"/>
    <mergeCell ref="G14:G15"/>
    <mergeCell ref="B31:G31"/>
    <mergeCell ref="B25:E25"/>
    <mergeCell ref="B26:E26"/>
    <mergeCell ref="B27:G27"/>
    <mergeCell ref="B29:G29"/>
    <mergeCell ref="B30:G30"/>
    <mergeCell ref="B28:G28"/>
    <mergeCell ref="B2:G2"/>
    <mergeCell ref="B3:G3"/>
    <mergeCell ref="B4:G4"/>
    <mergeCell ref="F6:G6"/>
    <mergeCell ref="B7:E7"/>
    <mergeCell ref="F7:G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1:H29"/>
  <sheetViews>
    <sheetView topLeftCell="A22" zoomScale="85" zoomScaleNormal="85" workbookViewId="0">
      <selection activeCell="B24" sqref="B24:G24"/>
    </sheetView>
  </sheetViews>
  <sheetFormatPr baseColWidth="10" defaultColWidth="11.42578125" defaultRowHeight="15" x14ac:dyDescent="0.25"/>
  <cols>
    <col min="1" max="1" width="11.42578125" style="68"/>
    <col min="2" max="2" width="17.7109375" style="68" customWidth="1"/>
    <col min="3" max="3" width="23.5703125" style="68" customWidth="1"/>
    <col min="4" max="4" width="27.42578125" style="69" customWidth="1"/>
    <col min="5" max="5" width="24.5703125" style="70" customWidth="1"/>
    <col min="6" max="6" width="20.140625" style="70" customWidth="1"/>
    <col min="7" max="7" width="124.28515625" style="68" customWidth="1"/>
    <col min="8" max="8" width="15.28515625" style="68" customWidth="1"/>
    <col min="9" max="16384" width="11.42578125" style="68"/>
  </cols>
  <sheetData>
    <row r="1" spans="2:8" ht="15.75" thickBot="1" x14ac:dyDescent="0.3"/>
    <row r="2" spans="2:8" s="71" customFormat="1" ht="18" x14ac:dyDescent="0.25">
      <c r="B2" s="391" t="s">
        <v>0</v>
      </c>
      <c r="C2" s="392"/>
      <c r="D2" s="392"/>
      <c r="E2" s="392"/>
      <c r="F2" s="392"/>
      <c r="G2" s="393"/>
    </row>
    <row r="3" spans="2:8" s="71" customFormat="1" ht="15.75" x14ac:dyDescent="0.25">
      <c r="B3" s="394" t="s">
        <v>1</v>
      </c>
      <c r="C3" s="395"/>
      <c r="D3" s="395"/>
      <c r="E3" s="395"/>
      <c r="F3" s="395"/>
      <c r="G3" s="396"/>
    </row>
    <row r="4" spans="2:8" s="71" customFormat="1" ht="15.75" x14ac:dyDescent="0.25">
      <c r="B4" s="397" t="s">
        <v>2</v>
      </c>
      <c r="C4" s="398"/>
      <c r="D4" s="398"/>
      <c r="E4" s="398"/>
      <c r="F4" s="398"/>
      <c r="G4" s="399"/>
    </row>
    <row r="5" spans="2:8" s="71" customFormat="1" ht="16.5" thickBot="1" x14ac:dyDescent="0.3">
      <c r="B5" s="1"/>
      <c r="C5" s="2"/>
      <c r="D5" s="3"/>
      <c r="E5" s="4"/>
      <c r="F5" s="3"/>
      <c r="G5" s="5"/>
    </row>
    <row r="6" spans="2:8" s="71" customFormat="1" ht="15.75" x14ac:dyDescent="0.25">
      <c r="B6" s="6" t="s">
        <v>3</v>
      </c>
      <c r="C6" s="7"/>
      <c r="D6" s="8"/>
      <c r="E6" s="9"/>
      <c r="F6" s="400" t="s">
        <v>4</v>
      </c>
      <c r="G6" s="401"/>
    </row>
    <row r="7" spans="2:8" s="26" customFormat="1" ht="16.5" thickBot="1" x14ac:dyDescent="0.3">
      <c r="B7" s="402" t="s">
        <v>132</v>
      </c>
      <c r="C7" s="403"/>
      <c r="D7" s="403"/>
      <c r="E7" s="404"/>
      <c r="F7" s="405" t="s">
        <v>355</v>
      </c>
      <c r="G7" s="406"/>
    </row>
    <row r="8" spans="2:8" s="71" customFormat="1" ht="15.75" x14ac:dyDescent="0.25">
      <c r="B8" s="367" t="s">
        <v>5</v>
      </c>
      <c r="C8" s="368"/>
      <c r="D8" s="368"/>
      <c r="E8" s="368"/>
      <c r="F8" s="368"/>
      <c r="G8" s="369"/>
    </row>
    <row r="9" spans="2:8" s="71" customFormat="1" ht="16.5" thickBot="1" x14ac:dyDescent="0.3">
      <c r="B9" s="370" t="s">
        <v>112</v>
      </c>
      <c r="C9" s="371"/>
      <c r="D9" s="371"/>
      <c r="E9" s="371"/>
      <c r="F9" s="371"/>
      <c r="G9" s="372"/>
    </row>
    <row r="10" spans="2:8" s="71" customFormat="1" ht="15.75" x14ac:dyDescent="0.25">
      <c r="B10" s="6" t="s">
        <v>6</v>
      </c>
      <c r="C10" s="10"/>
      <c r="D10" s="11"/>
      <c r="E10" s="11"/>
      <c r="F10" s="11"/>
      <c r="G10" s="12"/>
    </row>
    <row r="11" spans="2:8" s="71" customFormat="1" ht="15.75" x14ac:dyDescent="0.25">
      <c r="B11" s="407" t="s">
        <v>113</v>
      </c>
      <c r="C11" s="407"/>
      <c r="D11" s="407"/>
      <c r="E11" s="407"/>
      <c r="F11" s="407"/>
      <c r="G11" s="407"/>
    </row>
    <row r="12" spans="2:8" s="129" customFormat="1" ht="19.5" customHeight="1" x14ac:dyDescent="0.25">
      <c r="B12" s="407" t="s">
        <v>7</v>
      </c>
      <c r="C12" s="407"/>
      <c r="D12" s="407"/>
      <c r="E12" s="407"/>
      <c r="F12" s="407"/>
      <c r="G12" s="407"/>
    </row>
    <row r="13" spans="2:8" s="71" customFormat="1" ht="15.75" x14ac:dyDescent="0.25">
      <c r="B13" s="381" t="s">
        <v>8</v>
      </c>
      <c r="C13" s="382"/>
      <c r="D13" s="383"/>
      <c r="E13" s="387" t="s">
        <v>9</v>
      </c>
      <c r="F13" s="388"/>
      <c r="G13" s="389"/>
    </row>
    <row r="14" spans="2:8" s="71" customFormat="1" ht="15" customHeight="1" x14ac:dyDescent="0.25">
      <c r="B14" s="384"/>
      <c r="C14" s="385"/>
      <c r="D14" s="386"/>
      <c r="E14" s="390" t="s">
        <v>10</v>
      </c>
      <c r="F14" s="385" t="s">
        <v>11</v>
      </c>
      <c r="G14" s="386" t="s">
        <v>12</v>
      </c>
    </row>
    <row r="15" spans="2:8" s="71" customFormat="1" ht="31.5" x14ac:dyDescent="0.25">
      <c r="B15" s="115" t="s">
        <v>13</v>
      </c>
      <c r="C15" s="116" t="s">
        <v>14</v>
      </c>
      <c r="D15" s="117" t="s">
        <v>15</v>
      </c>
      <c r="E15" s="390"/>
      <c r="F15" s="385"/>
      <c r="G15" s="386"/>
    </row>
    <row r="16" spans="2:8" s="71" customFormat="1" ht="101.25" customHeight="1" x14ac:dyDescent="0.25">
      <c r="B16" s="153" t="s">
        <v>114</v>
      </c>
      <c r="C16" s="153" t="s">
        <v>115</v>
      </c>
      <c r="D16" s="155" t="s">
        <v>116</v>
      </c>
      <c r="E16" s="153" t="s">
        <v>117</v>
      </c>
      <c r="F16" s="151">
        <v>0</v>
      </c>
      <c r="G16" s="156" t="s">
        <v>118</v>
      </c>
      <c r="H16" s="72"/>
    </row>
    <row r="17" spans="2:8" s="71" customFormat="1" ht="151.5" customHeight="1" x14ac:dyDescent="0.25">
      <c r="B17" s="142" t="s">
        <v>114</v>
      </c>
      <c r="C17" s="67" t="s">
        <v>119</v>
      </c>
      <c r="D17" s="66" t="s">
        <v>120</v>
      </c>
      <c r="E17" s="66" t="s">
        <v>121</v>
      </c>
      <c r="F17" s="147">
        <v>0.38400000000000001</v>
      </c>
      <c r="G17" s="135" t="s">
        <v>356</v>
      </c>
      <c r="H17" s="72"/>
    </row>
    <row r="18" spans="2:8" s="71" customFormat="1" ht="185.25" customHeight="1" x14ac:dyDescent="0.25">
      <c r="B18" s="153" t="s">
        <v>114</v>
      </c>
      <c r="C18" s="154" t="s">
        <v>122</v>
      </c>
      <c r="D18" s="155" t="s">
        <v>123</v>
      </c>
      <c r="E18" s="155" t="s">
        <v>124</v>
      </c>
      <c r="F18" s="151">
        <v>0.92589999999999995</v>
      </c>
      <c r="G18" s="156" t="s">
        <v>125</v>
      </c>
      <c r="H18" s="72"/>
    </row>
    <row r="19" spans="2:8" s="71" customFormat="1" ht="133.5" customHeight="1" x14ac:dyDescent="0.25">
      <c r="B19" s="142" t="s">
        <v>114</v>
      </c>
      <c r="C19" s="67" t="s">
        <v>126</v>
      </c>
      <c r="D19" s="66" t="s">
        <v>127</v>
      </c>
      <c r="E19" s="66" t="s">
        <v>128</v>
      </c>
      <c r="F19" s="147">
        <v>0.73680000000000001</v>
      </c>
      <c r="G19" s="135" t="s">
        <v>354</v>
      </c>
      <c r="H19" s="72"/>
    </row>
    <row r="20" spans="2:8" s="71" customFormat="1" ht="266.25" customHeight="1" x14ac:dyDescent="0.25">
      <c r="B20" s="157" t="s">
        <v>129</v>
      </c>
      <c r="C20" s="154" t="s">
        <v>130</v>
      </c>
      <c r="D20" s="155" t="s">
        <v>129</v>
      </c>
      <c r="E20" s="155" t="s">
        <v>100</v>
      </c>
      <c r="F20" s="151">
        <v>0.31140000000000001</v>
      </c>
      <c r="G20" s="156" t="s">
        <v>200</v>
      </c>
      <c r="H20" s="72"/>
    </row>
    <row r="21" spans="2:8" s="71" customFormat="1" ht="15.75" x14ac:dyDescent="0.25">
      <c r="B21" s="351" t="s">
        <v>36</v>
      </c>
      <c r="C21" s="352"/>
      <c r="D21" s="352"/>
      <c r="E21" s="352"/>
      <c r="F21" s="64">
        <f>AVERAGE(F16:F20)</f>
        <v>0.47161999999999998</v>
      </c>
      <c r="G21" s="65"/>
    </row>
    <row r="22" spans="2:8" s="71" customFormat="1" ht="16.5" thickBot="1" x14ac:dyDescent="0.3">
      <c r="B22" s="353" t="s">
        <v>37</v>
      </c>
      <c r="C22" s="354"/>
      <c r="D22" s="354"/>
      <c r="E22" s="354"/>
      <c r="F22" s="21">
        <f>(F21/10)*100</f>
        <v>4.7161999999999997</v>
      </c>
      <c r="G22" s="22"/>
    </row>
    <row r="23" spans="2:8" ht="187.5" customHeight="1" x14ac:dyDescent="0.25">
      <c r="B23" s="355" t="s">
        <v>201</v>
      </c>
      <c r="C23" s="356"/>
      <c r="D23" s="356"/>
      <c r="E23" s="356"/>
      <c r="F23" s="356"/>
      <c r="G23" s="357"/>
      <c r="H23" s="69"/>
    </row>
    <row r="24" spans="2:8" ht="184.5" customHeight="1" thickBot="1" x14ac:dyDescent="0.3">
      <c r="B24" s="408" t="s">
        <v>194</v>
      </c>
      <c r="C24" s="409"/>
      <c r="D24" s="409"/>
      <c r="E24" s="409"/>
      <c r="F24" s="409"/>
      <c r="G24" s="410"/>
    </row>
    <row r="25" spans="2:8" ht="15.75" customHeight="1" x14ac:dyDescent="0.25">
      <c r="B25" s="358" t="s">
        <v>39</v>
      </c>
      <c r="C25" s="359"/>
      <c r="D25" s="359"/>
      <c r="E25" s="359"/>
      <c r="F25" s="359"/>
      <c r="G25" s="360"/>
    </row>
    <row r="26" spans="2:8" ht="147.75" customHeight="1" thickBot="1" x14ac:dyDescent="0.3">
      <c r="B26" s="361" t="s">
        <v>131</v>
      </c>
      <c r="C26" s="362"/>
      <c r="D26" s="362"/>
      <c r="E26" s="362"/>
      <c r="F26" s="362"/>
      <c r="G26" s="363"/>
    </row>
    <row r="27" spans="2:8" ht="16.5" thickBot="1" x14ac:dyDescent="0.3">
      <c r="B27" s="364" t="s">
        <v>64</v>
      </c>
      <c r="C27" s="365"/>
      <c r="D27" s="365"/>
      <c r="E27" s="365"/>
      <c r="F27" s="365"/>
      <c r="G27" s="366"/>
    </row>
    <row r="28" spans="2:8" ht="16.5" thickBot="1" x14ac:dyDescent="0.3">
      <c r="B28" s="348" t="s">
        <v>42</v>
      </c>
      <c r="C28" s="349"/>
      <c r="D28" s="349"/>
      <c r="E28" s="349"/>
      <c r="F28" s="350"/>
      <c r="G28" s="118" t="s">
        <v>202</v>
      </c>
    </row>
    <row r="29" spans="2:8" ht="16.5" thickBot="1" x14ac:dyDescent="0.3">
      <c r="B29" s="23"/>
      <c r="C29" s="24"/>
      <c r="D29" s="24"/>
      <c r="E29" s="24"/>
      <c r="F29" s="4"/>
      <c r="G29" s="25" t="s">
        <v>44</v>
      </c>
    </row>
  </sheetData>
  <sheetProtection algorithmName="SHA-512" hashValue="SIaxaKWiBM7+9NN3az7hlEdg/2BYXFy2nggRmrMdT50Yd7UUCNJ4r6V1njU7R+/wgQtSqmDvrbGr8EDIm/NGLw==" saltValue="mwYjfLBProBa9nikCRfLHA==" spinCount="100000" sheet="1" objects="1" scenarios="1"/>
  <mergeCells count="23">
    <mergeCell ref="B27:G27"/>
    <mergeCell ref="B28:F28"/>
    <mergeCell ref="B21:E21"/>
    <mergeCell ref="B22:E22"/>
    <mergeCell ref="B23:G23"/>
    <mergeCell ref="B24:G24"/>
    <mergeCell ref="B25:G25"/>
    <mergeCell ref="B26:G26"/>
    <mergeCell ref="B8:G8"/>
    <mergeCell ref="B9:G9"/>
    <mergeCell ref="B11:G11"/>
    <mergeCell ref="B12:G12"/>
    <mergeCell ref="B13:D14"/>
    <mergeCell ref="E13:G13"/>
    <mergeCell ref="E14:E15"/>
    <mergeCell ref="F14:F15"/>
    <mergeCell ref="G14:G15"/>
    <mergeCell ref="B2:G2"/>
    <mergeCell ref="B3:G3"/>
    <mergeCell ref="B4:G4"/>
    <mergeCell ref="F6:G6"/>
    <mergeCell ref="B7:E7"/>
    <mergeCell ref="F7:G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25"/>
  <sheetViews>
    <sheetView topLeftCell="A19" zoomScale="85" zoomScaleNormal="85" workbookViewId="0">
      <selection activeCell="A21" sqref="A21:F21"/>
    </sheetView>
  </sheetViews>
  <sheetFormatPr baseColWidth="10" defaultColWidth="11.42578125" defaultRowHeight="15" x14ac:dyDescent="0.25"/>
  <cols>
    <col min="1" max="1" width="17.7109375" style="68" customWidth="1"/>
    <col min="2" max="2" width="23.5703125" style="68" customWidth="1"/>
    <col min="3" max="3" width="27.42578125" style="69" customWidth="1"/>
    <col min="4" max="4" width="24.5703125" style="70" customWidth="1"/>
    <col min="5" max="5" width="20.140625" style="70" customWidth="1"/>
    <col min="6" max="6" width="132.85546875" style="68" customWidth="1"/>
    <col min="7" max="7" width="15.28515625" style="68" customWidth="1"/>
    <col min="8" max="16384" width="11.42578125" style="68"/>
  </cols>
  <sheetData>
    <row r="1" spans="1:7" ht="15.75" thickBot="1" x14ac:dyDescent="0.3"/>
    <row r="2" spans="1:7" s="71" customFormat="1" ht="18" x14ac:dyDescent="0.25">
      <c r="A2" s="391" t="s">
        <v>0</v>
      </c>
      <c r="B2" s="392"/>
      <c r="C2" s="392"/>
      <c r="D2" s="392"/>
      <c r="E2" s="392"/>
      <c r="F2" s="393"/>
    </row>
    <row r="3" spans="1:7" s="71" customFormat="1" ht="15.75" x14ac:dyDescent="0.25">
      <c r="A3" s="394" t="s">
        <v>1</v>
      </c>
      <c r="B3" s="395"/>
      <c r="C3" s="395"/>
      <c r="D3" s="395"/>
      <c r="E3" s="395"/>
      <c r="F3" s="396"/>
    </row>
    <row r="4" spans="1:7" s="71" customFormat="1" ht="15.75" x14ac:dyDescent="0.25">
      <c r="A4" s="397" t="s">
        <v>2</v>
      </c>
      <c r="B4" s="398"/>
      <c r="C4" s="398"/>
      <c r="D4" s="398"/>
      <c r="E4" s="398"/>
      <c r="F4" s="399"/>
    </row>
    <row r="5" spans="1:7" s="71" customFormat="1" ht="16.5" thickBot="1" x14ac:dyDescent="0.3">
      <c r="A5" s="1"/>
      <c r="B5" s="2"/>
      <c r="C5" s="3"/>
      <c r="D5" s="4"/>
      <c r="E5" s="3"/>
      <c r="F5" s="5"/>
    </row>
    <row r="6" spans="1:7" s="71" customFormat="1" ht="15.75" x14ac:dyDescent="0.25">
      <c r="A6" s="6" t="s">
        <v>3</v>
      </c>
      <c r="B6" s="7"/>
      <c r="C6" s="8"/>
      <c r="D6" s="9"/>
      <c r="E6" s="400" t="s">
        <v>4</v>
      </c>
      <c r="F6" s="401"/>
    </row>
    <row r="7" spans="1:7" s="26" customFormat="1" ht="16.5" thickBot="1" x14ac:dyDescent="0.3">
      <c r="A7" s="402" t="s">
        <v>132</v>
      </c>
      <c r="B7" s="403"/>
      <c r="C7" s="403"/>
      <c r="D7" s="404"/>
      <c r="E7" s="405" t="s">
        <v>1</v>
      </c>
      <c r="F7" s="406"/>
    </row>
    <row r="8" spans="1:7" s="71" customFormat="1" ht="15.75" x14ac:dyDescent="0.25">
      <c r="A8" s="367" t="s">
        <v>5</v>
      </c>
      <c r="B8" s="368"/>
      <c r="C8" s="368"/>
      <c r="D8" s="368"/>
      <c r="E8" s="368"/>
      <c r="F8" s="369"/>
    </row>
    <row r="9" spans="1:7" s="71" customFormat="1" ht="16.5" thickBot="1" x14ac:dyDescent="0.3">
      <c r="A9" s="370" t="s">
        <v>204</v>
      </c>
      <c r="B9" s="371"/>
      <c r="C9" s="371"/>
      <c r="D9" s="371"/>
      <c r="E9" s="371"/>
      <c r="F9" s="372"/>
    </row>
    <row r="10" spans="1:7" s="71" customFormat="1" ht="15.75" x14ac:dyDescent="0.25">
      <c r="A10" s="6" t="s">
        <v>6</v>
      </c>
      <c r="B10" s="10"/>
      <c r="C10" s="11"/>
      <c r="D10" s="11"/>
      <c r="E10" s="11"/>
      <c r="F10" s="12"/>
    </row>
    <row r="11" spans="1:7" s="71" customFormat="1" ht="15.75" x14ac:dyDescent="0.25">
      <c r="A11" s="407" t="s">
        <v>206</v>
      </c>
      <c r="B11" s="407"/>
      <c r="C11" s="407"/>
      <c r="D11" s="407"/>
      <c r="E11" s="407"/>
      <c r="F11" s="407"/>
    </row>
    <row r="12" spans="1:7" s="71" customFormat="1" ht="15.75" x14ac:dyDescent="0.25">
      <c r="A12" s="381" t="s">
        <v>8</v>
      </c>
      <c r="B12" s="382"/>
      <c r="C12" s="383"/>
      <c r="D12" s="387" t="s">
        <v>9</v>
      </c>
      <c r="E12" s="388"/>
      <c r="F12" s="389"/>
    </row>
    <row r="13" spans="1:7" s="71" customFormat="1" ht="15" customHeight="1" x14ac:dyDescent="0.25">
      <c r="A13" s="384"/>
      <c r="B13" s="385"/>
      <c r="C13" s="386"/>
      <c r="D13" s="390" t="s">
        <v>10</v>
      </c>
      <c r="E13" s="385" t="s">
        <v>11</v>
      </c>
      <c r="F13" s="386" t="s">
        <v>12</v>
      </c>
    </row>
    <row r="14" spans="1:7" s="71" customFormat="1" ht="31.5" x14ac:dyDescent="0.25">
      <c r="A14" s="125" t="s">
        <v>13</v>
      </c>
      <c r="B14" s="126" t="s">
        <v>14</v>
      </c>
      <c r="C14" s="127" t="s">
        <v>15</v>
      </c>
      <c r="D14" s="390"/>
      <c r="E14" s="385"/>
      <c r="F14" s="386"/>
    </row>
    <row r="15" spans="1:7" s="71" customFormat="1" ht="409.5" customHeight="1" x14ac:dyDescent="0.25">
      <c r="A15" s="148" t="s">
        <v>16</v>
      </c>
      <c r="B15" s="149" t="s">
        <v>244</v>
      </c>
      <c r="C15" s="150" t="s">
        <v>245</v>
      </c>
      <c r="D15" s="149" t="s">
        <v>246</v>
      </c>
      <c r="E15" s="151">
        <v>1</v>
      </c>
      <c r="F15" s="152" t="s">
        <v>247</v>
      </c>
      <c r="G15" s="72"/>
    </row>
    <row r="16" spans="1:7" s="71" customFormat="1" ht="409.5" x14ac:dyDescent="0.25">
      <c r="A16" s="142" t="s">
        <v>16</v>
      </c>
      <c r="B16" s="67" t="s">
        <v>248</v>
      </c>
      <c r="C16" s="18" t="s">
        <v>249</v>
      </c>
      <c r="D16" s="18" t="s">
        <v>250</v>
      </c>
      <c r="E16" s="147">
        <v>0.9</v>
      </c>
      <c r="F16" s="135" t="s">
        <v>251</v>
      </c>
      <c r="G16" s="72"/>
    </row>
    <row r="17" spans="1:7" s="71" customFormat="1" ht="110.25" x14ac:dyDescent="0.25">
      <c r="A17" s="153" t="s">
        <v>16</v>
      </c>
      <c r="B17" s="154" t="s">
        <v>252</v>
      </c>
      <c r="C17" s="150" t="s">
        <v>249</v>
      </c>
      <c r="D17" s="155" t="s">
        <v>253</v>
      </c>
      <c r="E17" s="151">
        <v>1</v>
      </c>
      <c r="F17" s="156" t="s">
        <v>254</v>
      </c>
      <c r="G17" s="72"/>
    </row>
    <row r="18" spans="1:7" s="71" customFormat="1" ht="15.75" x14ac:dyDescent="0.25">
      <c r="A18" s="351" t="s">
        <v>36</v>
      </c>
      <c r="B18" s="352"/>
      <c r="C18" s="352"/>
      <c r="D18" s="352"/>
      <c r="E18" s="64">
        <f>AVERAGE(E15:E17)</f>
        <v>0.96666666666666667</v>
      </c>
      <c r="F18" s="65"/>
    </row>
    <row r="19" spans="1:7" s="71" customFormat="1" ht="16.5" thickBot="1" x14ac:dyDescent="0.3">
      <c r="A19" s="353" t="s">
        <v>37</v>
      </c>
      <c r="B19" s="354"/>
      <c r="C19" s="354"/>
      <c r="D19" s="354"/>
      <c r="E19" s="21">
        <f>(E18/10)*100</f>
        <v>9.6666666666666661</v>
      </c>
      <c r="F19" s="22"/>
    </row>
    <row r="20" spans="1:7" ht="147" customHeight="1" thickBot="1" x14ac:dyDescent="0.3">
      <c r="A20" s="355" t="s">
        <v>255</v>
      </c>
      <c r="B20" s="356"/>
      <c r="C20" s="356"/>
      <c r="D20" s="356"/>
      <c r="E20" s="356"/>
      <c r="F20" s="357"/>
      <c r="G20" s="69"/>
    </row>
    <row r="21" spans="1:7" ht="15.75" customHeight="1" x14ac:dyDescent="0.25">
      <c r="A21" s="358" t="s">
        <v>39</v>
      </c>
      <c r="B21" s="359"/>
      <c r="C21" s="359"/>
      <c r="D21" s="359"/>
      <c r="E21" s="359"/>
      <c r="F21" s="360"/>
    </row>
    <row r="22" spans="1:7" ht="78.75" customHeight="1" thickBot="1" x14ac:dyDescent="0.3">
      <c r="A22" s="361" t="s">
        <v>256</v>
      </c>
      <c r="B22" s="362"/>
      <c r="C22" s="362"/>
      <c r="D22" s="362"/>
      <c r="E22" s="362"/>
      <c r="F22" s="363"/>
    </row>
    <row r="23" spans="1:7" ht="16.5" thickBot="1" x14ac:dyDescent="0.3">
      <c r="A23" s="364" t="s">
        <v>64</v>
      </c>
      <c r="B23" s="365"/>
      <c r="C23" s="365"/>
      <c r="D23" s="365"/>
      <c r="E23" s="365"/>
      <c r="F23" s="366"/>
    </row>
    <row r="24" spans="1:7" ht="16.5" thickBot="1" x14ac:dyDescent="0.3">
      <c r="A24" s="348" t="s">
        <v>42</v>
      </c>
      <c r="B24" s="349"/>
      <c r="C24" s="349"/>
      <c r="D24" s="349"/>
      <c r="E24" s="350"/>
      <c r="F24" s="128" t="s">
        <v>202</v>
      </c>
    </row>
    <row r="25" spans="1:7" ht="16.5" thickBot="1" x14ac:dyDescent="0.3">
      <c r="A25" s="23"/>
      <c r="B25" s="24"/>
      <c r="C25" s="24"/>
      <c r="D25" s="24"/>
      <c r="E25" s="4"/>
      <c r="F25" s="25" t="s">
        <v>44</v>
      </c>
    </row>
  </sheetData>
  <sheetProtection algorithmName="SHA-512" hashValue="F5pIbRijG8eSPAn6lN+0guJR4LOkGNf+CnUqlJQHyBQFQNmalAC/e7t7mIY5mCWHXjbpnnqt2LPsuWhd4Rx4PA==" saltValue="hr1qH2tSbXsD31b8TT0LYg==" spinCount="100000" sheet="1" objects="1" scenarios="1"/>
  <mergeCells count="21">
    <mergeCell ref="A2:F2"/>
    <mergeCell ref="A3:F3"/>
    <mergeCell ref="A4:F4"/>
    <mergeCell ref="E6:F6"/>
    <mergeCell ref="A7:D7"/>
    <mergeCell ref="E7:F7"/>
    <mergeCell ref="A8:F8"/>
    <mergeCell ref="A9:F9"/>
    <mergeCell ref="A11:F11"/>
    <mergeCell ref="A12:C13"/>
    <mergeCell ref="D12:F12"/>
    <mergeCell ref="D13:D14"/>
    <mergeCell ref="E13:E14"/>
    <mergeCell ref="F13:F14"/>
    <mergeCell ref="A24:E24"/>
    <mergeCell ref="A18:D18"/>
    <mergeCell ref="A19:D19"/>
    <mergeCell ref="A20:F20"/>
    <mergeCell ref="A21:F21"/>
    <mergeCell ref="A22:F22"/>
    <mergeCell ref="A23:F2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1:G24"/>
  <sheetViews>
    <sheetView zoomScale="85" zoomScaleNormal="85" workbookViewId="0">
      <selection activeCell="B17" sqref="B17:E17"/>
    </sheetView>
  </sheetViews>
  <sheetFormatPr baseColWidth="10" defaultColWidth="11.42578125" defaultRowHeight="15" x14ac:dyDescent="0.25"/>
  <cols>
    <col min="1" max="1" width="11.42578125" style="68"/>
    <col min="2" max="2" width="35" style="68" customWidth="1"/>
    <col min="3" max="3" width="36.28515625" style="68" customWidth="1"/>
    <col min="4" max="4" width="53" style="69" customWidth="1"/>
    <col min="5" max="5" width="28.28515625" style="70" customWidth="1"/>
    <col min="6" max="6" width="29.5703125" style="68" customWidth="1"/>
    <col min="7" max="7" width="127.85546875" style="68" customWidth="1"/>
    <col min="8" max="8" width="55.140625" style="68" customWidth="1"/>
    <col min="9" max="16384" width="11.42578125" style="68"/>
  </cols>
  <sheetData>
    <row r="1" spans="2:7" ht="15.75" thickBot="1" x14ac:dyDescent="0.3"/>
    <row r="2" spans="2:7" s="71" customFormat="1" ht="18" customHeight="1" x14ac:dyDescent="0.25">
      <c r="B2" s="391" t="s">
        <v>0</v>
      </c>
      <c r="C2" s="392"/>
      <c r="D2" s="392"/>
      <c r="E2" s="392"/>
      <c r="F2" s="392"/>
      <c r="G2" s="393"/>
    </row>
    <row r="3" spans="2:7" s="71" customFormat="1" ht="15.75" customHeight="1" x14ac:dyDescent="0.25">
      <c r="B3" s="394" t="s">
        <v>1</v>
      </c>
      <c r="C3" s="395"/>
      <c r="D3" s="395"/>
      <c r="E3" s="395"/>
      <c r="F3" s="395"/>
      <c r="G3" s="396"/>
    </row>
    <row r="4" spans="2:7" s="71" customFormat="1" ht="15.75" x14ac:dyDescent="0.25">
      <c r="B4" s="397" t="s">
        <v>2</v>
      </c>
      <c r="C4" s="398"/>
      <c r="D4" s="398"/>
      <c r="E4" s="398"/>
      <c r="F4" s="398"/>
      <c r="G4" s="399"/>
    </row>
    <row r="5" spans="2:7" s="71" customFormat="1" ht="16.5" thickBot="1" x14ac:dyDescent="0.3">
      <c r="B5" s="1"/>
      <c r="C5" s="2"/>
      <c r="D5" s="3"/>
      <c r="E5" s="4"/>
      <c r="F5" s="2"/>
      <c r="G5" s="5"/>
    </row>
    <row r="6" spans="2:7" s="71" customFormat="1" ht="15.75" customHeight="1" x14ac:dyDescent="0.25">
      <c r="B6" s="6" t="s">
        <v>3</v>
      </c>
      <c r="C6" s="7"/>
      <c r="D6" s="8"/>
      <c r="E6" s="9"/>
      <c r="F6" s="400" t="s">
        <v>4</v>
      </c>
      <c r="G6" s="401"/>
    </row>
    <row r="7" spans="2:7" s="71" customFormat="1" ht="21" thickBot="1" x14ac:dyDescent="0.3">
      <c r="B7" s="467" t="s">
        <v>132</v>
      </c>
      <c r="C7" s="468"/>
      <c r="D7" s="468"/>
      <c r="E7" s="469"/>
      <c r="F7" s="470" t="s">
        <v>156</v>
      </c>
      <c r="G7" s="471"/>
    </row>
    <row r="8" spans="2:7" s="71" customFormat="1" ht="15.75" x14ac:dyDescent="0.25">
      <c r="B8" s="367" t="s">
        <v>68</v>
      </c>
      <c r="C8" s="368"/>
      <c r="D8" s="368"/>
      <c r="E8" s="368"/>
      <c r="F8" s="368"/>
      <c r="G8" s="369"/>
    </row>
    <row r="9" spans="2:7" s="71" customFormat="1" ht="15.75" customHeight="1" x14ac:dyDescent="0.25">
      <c r="B9" s="472" t="s">
        <v>133</v>
      </c>
      <c r="C9" s="473"/>
      <c r="D9" s="473"/>
      <c r="E9" s="473"/>
      <c r="F9" s="473"/>
      <c r="G9" s="474"/>
    </row>
    <row r="10" spans="2:7" s="71" customFormat="1" ht="16.5" thickBot="1" x14ac:dyDescent="0.3">
      <c r="B10" s="402"/>
      <c r="C10" s="403"/>
      <c r="D10" s="403"/>
      <c r="E10" s="403"/>
      <c r="F10" s="403"/>
      <c r="G10" s="423"/>
    </row>
    <row r="11" spans="2:7" s="71" customFormat="1" ht="15.75" x14ac:dyDescent="0.25">
      <c r="B11" s="6" t="s">
        <v>6</v>
      </c>
      <c r="C11" s="10"/>
      <c r="D11" s="11"/>
      <c r="E11" s="11"/>
      <c r="F11" s="10"/>
      <c r="G11" s="12"/>
    </row>
    <row r="12" spans="2:7" s="71" customFormat="1" ht="15.75" customHeight="1" x14ac:dyDescent="0.25">
      <c r="B12" s="424" t="s">
        <v>134</v>
      </c>
      <c r="C12" s="425"/>
      <c r="D12" s="425"/>
      <c r="E12" s="425"/>
      <c r="F12" s="425"/>
      <c r="G12" s="426"/>
    </row>
    <row r="13" spans="2:7" s="71" customFormat="1" ht="16.5" thickBot="1" x14ac:dyDescent="0.3">
      <c r="B13" s="424"/>
      <c r="C13" s="425"/>
      <c r="D13" s="425"/>
      <c r="E13" s="425"/>
      <c r="F13" s="425"/>
      <c r="G13" s="426"/>
    </row>
    <row r="14" spans="2:7" s="71" customFormat="1" x14ac:dyDescent="0.25">
      <c r="B14" s="459" t="s">
        <v>156</v>
      </c>
      <c r="C14" s="460"/>
      <c r="D14" s="460"/>
      <c r="E14" s="461"/>
      <c r="F14" s="465" t="s">
        <v>157</v>
      </c>
      <c r="G14" s="466" t="s">
        <v>158</v>
      </c>
    </row>
    <row r="15" spans="2:7" s="71" customFormat="1" ht="15" customHeight="1" x14ac:dyDescent="0.25">
      <c r="B15" s="462"/>
      <c r="C15" s="463"/>
      <c r="D15" s="463"/>
      <c r="E15" s="464"/>
      <c r="F15" s="388"/>
      <c r="G15" s="389"/>
    </row>
    <row r="16" spans="2:7" s="71" customFormat="1" ht="15.75" x14ac:dyDescent="0.25">
      <c r="B16" s="475" t="s">
        <v>159</v>
      </c>
      <c r="C16" s="475"/>
      <c r="D16" s="475"/>
      <c r="E16" s="475"/>
      <c r="F16" s="204">
        <f>'SUBDIRADTVA DOCUMENTAL'!E19</f>
        <v>0.83333333333333337</v>
      </c>
      <c r="G16" s="97"/>
    </row>
    <row r="17" spans="2:7" s="71" customFormat="1" ht="15.75" x14ac:dyDescent="0.25">
      <c r="B17" s="476" t="s">
        <v>160</v>
      </c>
      <c r="C17" s="476"/>
      <c r="D17" s="476"/>
      <c r="E17" s="476"/>
      <c r="F17" s="204">
        <f>'SUBDIRADTVA TALHUMANO'!E21</f>
        <v>0.78200000000000003</v>
      </c>
      <c r="G17" s="97"/>
    </row>
    <row r="18" spans="2:7" s="71" customFormat="1" ht="15.75" x14ac:dyDescent="0.25">
      <c r="B18" s="475" t="s">
        <v>161</v>
      </c>
      <c r="C18" s="475"/>
      <c r="D18" s="475"/>
      <c r="E18" s="475"/>
      <c r="F18" s="204">
        <f>'SUBDIRADTVA ADMONPERSONAL'!E20</f>
        <v>0.72249999999999992</v>
      </c>
      <c r="G18" s="97"/>
    </row>
    <row r="19" spans="2:7" s="71" customFormat="1" ht="15.75" x14ac:dyDescent="0.25">
      <c r="B19" s="476" t="s">
        <v>162</v>
      </c>
      <c r="C19" s="476"/>
      <c r="D19" s="476"/>
      <c r="E19" s="476"/>
      <c r="F19" s="204">
        <f>'SUBDIRADTVA ADMINISTRATIVO'!F19</f>
        <v>0.46666666666666673</v>
      </c>
      <c r="G19" s="97"/>
    </row>
    <row r="20" spans="2:7" s="71" customFormat="1" ht="15.75" x14ac:dyDescent="0.25">
      <c r="B20" s="475" t="s">
        <v>163</v>
      </c>
      <c r="C20" s="475"/>
      <c r="D20" s="475"/>
      <c r="E20" s="475"/>
      <c r="F20" s="204">
        <f>'SUBDIRADTVA ATCIUDADANO'!F21</f>
        <v>0.8</v>
      </c>
      <c r="G20" s="97"/>
    </row>
    <row r="21" spans="2:7" s="71" customFormat="1" ht="15.75" x14ac:dyDescent="0.25">
      <c r="B21" s="476" t="s">
        <v>164</v>
      </c>
      <c r="C21" s="476"/>
      <c r="D21" s="476"/>
      <c r="E21" s="476"/>
      <c r="F21" s="204">
        <f>'SUBDIRECCIÓN FINANCIERA'!F19</f>
        <v>0.61499999999999999</v>
      </c>
      <c r="G21" s="97"/>
    </row>
    <row r="22" spans="2:7" s="71" customFormat="1" ht="16.5" thickBot="1" x14ac:dyDescent="0.3">
      <c r="B22" s="475" t="s">
        <v>165</v>
      </c>
      <c r="C22" s="475"/>
      <c r="D22" s="475"/>
      <c r="E22" s="475"/>
      <c r="F22" s="204">
        <f>'SUBDIR ATENCIÓN ESTABLECIMIENTO'!F19</f>
        <v>0.5</v>
      </c>
      <c r="G22" s="97"/>
    </row>
    <row r="23" spans="2:7" s="71" customFormat="1" ht="15.75" x14ac:dyDescent="0.25">
      <c r="B23" s="351" t="s">
        <v>36</v>
      </c>
      <c r="C23" s="352"/>
      <c r="D23" s="352"/>
      <c r="E23" s="352"/>
      <c r="F23" s="205">
        <f>AVERAGE(F16:F22)</f>
        <v>0.67421428571428577</v>
      </c>
      <c r="G23" s="97"/>
    </row>
    <row r="24" spans="2:7" s="71" customFormat="1" ht="16.5" thickBot="1" x14ac:dyDescent="0.3">
      <c r="B24" s="353" t="s">
        <v>37</v>
      </c>
      <c r="C24" s="354"/>
      <c r="D24" s="354"/>
      <c r="E24" s="354"/>
      <c r="F24" s="272">
        <f>(F23/10)*100</f>
        <v>6.7421428571428574</v>
      </c>
      <c r="G24" s="22"/>
    </row>
  </sheetData>
  <sheetProtection algorithmName="SHA-512" hashValue="j9i/3QZMhlvckwDCeCmm3Sf4GhzRstXaevQGnd5cumq1ap5+wohLqotiSEiLCVhj51Cm7HPMwtW3z70B6ewIXA==" saltValue="5E43S5RW8AqnhbM+LuEXWQ==" spinCount="100000" sheet="1" objects="1" scenarios="1"/>
  <mergeCells count="23">
    <mergeCell ref="B22:E22"/>
    <mergeCell ref="B23:E23"/>
    <mergeCell ref="B24:E24"/>
    <mergeCell ref="B16:E16"/>
    <mergeCell ref="B17:E17"/>
    <mergeCell ref="B18:E18"/>
    <mergeCell ref="B19:E19"/>
    <mergeCell ref="B20:E20"/>
    <mergeCell ref="B21:E21"/>
    <mergeCell ref="B14:E15"/>
    <mergeCell ref="F14:F15"/>
    <mergeCell ref="G14:G15"/>
    <mergeCell ref="B2:G2"/>
    <mergeCell ref="B3:G3"/>
    <mergeCell ref="B4:G4"/>
    <mergeCell ref="F6:G6"/>
    <mergeCell ref="B7:E7"/>
    <mergeCell ref="F7:G7"/>
    <mergeCell ref="B8:G8"/>
    <mergeCell ref="B9:G9"/>
    <mergeCell ref="B10:G10"/>
    <mergeCell ref="B12:G12"/>
    <mergeCell ref="B13:G13"/>
  </mergeCells>
  <hyperlinks>
    <hyperlink ref="B16:E16" location="'SUBDIRADTVA DOCUMENTAL'!A1" display="Subdirección Adminstrativa - Grupo Documental"/>
    <hyperlink ref="B17:E17" location="'SUBDIRADTVA TALHUMANO'!A1" display="Subdirección Adminstrativa - Grupo Talento Humano"/>
    <hyperlink ref="B18:E18" location="'SUBDIRADTVA ADMONPERSONAL'!A1" display="Subdirección Adminstrativa - Grupo Adminstración de Personal"/>
    <hyperlink ref="B19:E19" location="'SUBDIRADTVA ADMINISTRATIVO'!A1" display="Subdirección Adminstrativa - Grupo Administrativo"/>
    <hyperlink ref="B20:E20" location="'SUBDIRADTVA ATCIUDADANO'!A1" display="Subdirección Adminstrativa - Grupo Atencion al Ciudadano"/>
    <hyperlink ref="B21:E21" location="'SUBDIRECCIÓN FINANCIERA'!A1" display="Subdirección Adminstrativa - Financiera"/>
    <hyperlink ref="B22:E22" location="'SUBDIR ATENCIÓN ESTABLECIMIENTO'!A1" display="Subdirección Adminstrativa - Grupo Atencion a Establecimientos de Reclusión"/>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1:I27"/>
  <sheetViews>
    <sheetView zoomScale="70" zoomScaleNormal="70" workbookViewId="0">
      <selection activeCell="H16" sqref="H16"/>
    </sheetView>
  </sheetViews>
  <sheetFormatPr baseColWidth="10" defaultColWidth="11.42578125" defaultRowHeight="15" x14ac:dyDescent="0.25"/>
  <cols>
    <col min="1" max="1" width="11.42578125" style="68"/>
    <col min="2" max="2" width="35" style="68" customWidth="1"/>
    <col min="3" max="3" width="36.28515625" style="68" customWidth="1"/>
    <col min="4" max="4" width="53" style="69" customWidth="1"/>
    <col min="5" max="5" width="28.28515625" style="70" customWidth="1"/>
    <col min="6" max="6" width="29.5703125" style="68" customWidth="1"/>
    <col min="7" max="7" width="132.5703125" style="68" customWidth="1"/>
    <col min="8" max="8" width="55.140625" style="68" customWidth="1"/>
    <col min="9" max="16384" width="11.42578125" style="68"/>
  </cols>
  <sheetData>
    <row r="1" spans="2:9" ht="15.75" thickBot="1" x14ac:dyDescent="0.3"/>
    <row r="2" spans="2:9" s="71" customFormat="1" ht="18" x14ac:dyDescent="0.25">
      <c r="B2" s="391" t="s">
        <v>0</v>
      </c>
      <c r="C2" s="392"/>
      <c r="D2" s="392"/>
      <c r="E2" s="392"/>
      <c r="F2" s="392"/>
      <c r="G2" s="393"/>
    </row>
    <row r="3" spans="2:9" s="71" customFormat="1" ht="15.75" x14ac:dyDescent="0.25">
      <c r="B3" s="394" t="s">
        <v>1</v>
      </c>
      <c r="C3" s="395"/>
      <c r="D3" s="395"/>
      <c r="E3" s="395"/>
      <c r="F3" s="395"/>
      <c r="G3" s="396"/>
    </row>
    <row r="4" spans="2:9" s="71" customFormat="1" ht="15.75" x14ac:dyDescent="0.25">
      <c r="B4" s="397" t="s">
        <v>2</v>
      </c>
      <c r="C4" s="398"/>
      <c r="D4" s="398"/>
      <c r="E4" s="398"/>
      <c r="F4" s="398"/>
      <c r="G4" s="399"/>
    </row>
    <row r="5" spans="2:9" s="71" customFormat="1" ht="16.5" thickBot="1" x14ac:dyDescent="0.3">
      <c r="B5" s="1"/>
      <c r="C5" s="2"/>
      <c r="D5" s="3"/>
      <c r="E5" s="4"/>
      <c r="F5" s="2"/>
      <c r="G5" s="5"/>
    </row>
    <row r="6" spans="2:9" s="71" customFormat="1" ht="15.75" x14ac:dyDescent="0.25">
      <c r="B6" s="6" t="s">
        <v>3</v>
      </c>
      <c r="C6" s="7"/>
      <c r="D6" s="8"/>
      <c r="E6" s="9"/>
      <c r="F6" s="400" t="s">
        <v>4</v>
      </c>
      <c r="G6" s="401"/>
    </row>
    <row r="7" spans="2:9" s="71" customFormat="1" ht="21" thickBot="1" x14ac:dyDescent="0.3">
      <c r="B7" s="467" t="s">
        <v>132</v>
      </c>
      <c r="C7" s="468"/>
      <c r="D7" s="468"/>
      <c r="E7" s="469"/>
      <c r="F7" s="477" t="s">
        <v>358</v>
      </c>
      <c r="G7" s="478"/>
    </row>
    <row r="8" spans="2:9" s="71" customFormat="1" ht="15.75" x14ac:dyDescent="0.25">
      <c r="B8" s="367" t="s">
        <v>68</v>
      </c>
      <c r="C8" s="368"/>
      <c r="D8" s="368"/>
      <c r="E8" s="368"/>
      <c r="F8" s="368"/>
      <c r="G8" s="369"/>
    </row>
    <row r="9" spans="2:9" s="71" customFormat="1" ht="16.5" thickBot="1" x14ac:dyDescent="0.3">
      <c r="B9" s="472" t="s">
        <v>140</v>
      </c>
      <c r="C9" s="473"/>
      <c r="D9" s="473"/>
      <c r="E9" s="473"/>
      <c r="F9" s="473"/>
      <c r="G9" s="474"/>
    </row>
    <row r="10" spans="2:9" s="71" customFormat="1" ht="15.75" x14ac:dyDescent="0.25">
      <c r="B10" s="6" t="s">
        <v>6</v>
      </c>
      <c r="C10" s="10"/>
      <c r="D10" s="11"/>
      <c r="E10" s="11"/>
      <c r="F10" s="10"/>
      <c r="G10" s="12"/>
    </row>
    <row r="11" spans="2:9" s="71" customFormat="1" ht="15.75" customHeight="1" thickBot="1" x14ac:dyDescent="0.3">
      <c r="B11" s="424" t="s">
        <v>47</v>
      </c>
      <c r="C11" s="425"/>
      <c r="D11" s="425"/>
      <c r="E11" s="425"/>
      <c r="F11" s="425"/>
      <c r="G11" s="426"/>
    </row>
    <row r="12" spans="2:9" s="71" customFormat="1" ht="15.75" x14ac:dyDescent="0.25">
      <c r="B12" s="430" t="s">
        <v>8</v>
      </c>
      <c r="C12" s="431"/>
      <c r="D12" s="432"/>
      <c r="E12" s="433" t="s">
        <v>9</v>
      </c>
      <c r="F12" s="418"/>
      <c r="G12" s="419"/>
    </row>
    <row r="13" spans="2:9" s="71" customFormat="1" ht="15" customHeight="1" x14ac:dyDescent="0.25">
      <c r="B13" s="384"/>
      <c r="C13" s="385"/>
      <c r="D13" s="386"/>
      <c r="E13" s="390" t="s">
        <v>10</v>
      </c>
      <c r="F13" s="385" t="s">
        <v>11</v>
      </c>
      <c r="G13" s="386" t="s">
        <v>12</v>
      </c>
    </row>
    <row r="14" spans="2:9" s="71" customFormat="1" ht="16.5" thickBot="1" x14ac:dyDescent="0.3">
      <c r="B14" s="60" t="s">
        <v>13</v>
      </c>
      <c r="C14" s="61" t="s">
        <v>14</v>
      </c>
      <c r="D14" s="62" t="s">
        <v>78</v>
      </c>
      <c r="E14" s="390"/>
      <c r="F14" s="385"/>
      <c r="G14" s="386"/>
    </row>
    <row r="15" spans="2:9" s="71" customFormat="1" ht="15" customHeight="1" x14ac:dyDescent="0.25">
      <c r="B15" s="481" t="s">
        <v>135</v>
      </c>
      <c r="C15" s="483" t="s">
        <v>136</v>
      </c>
      <c r="D15" s="485" t="s">
        <v>137</v>
      </c>
      <c r="E15" s="487" t="s">
        <v>138</v>
      </c>
      <c r="F15" s="488">
        <v>0.73</v>
      </c>
      <c r="G15" s="490" t="s">
        <v>359</v>
      </c>
      <c r="H15" s="72">
        <v>8</v>
      </c>
      <c r="I15" s="71">
        <v>100</v>
      </c>
    </row>
    <row r="16" spans="2:9" s="71" customFormat="1" ht="409.6" customHeight="1" x14ac:dyDescent="0.25">
      <c r="B16" s="482"/>
      <c r="C16" s="484"/>
      <c r="D16" s="486"/>
      <c r="E16" s="482"/>
      <c r="F16" s="489"/>
      <c r="G16" s="486"/>
      <c r="H16" s="72"/>
    </row>
    <row r="17" spans="2:9" s="71" customFormat="1" ht="15" customHeight="1" x14ac:dyDescent="0.25">
      <c r="B17" s="491" t="s">
        <v>48</v>
      </c>
      <c r="C17" s="493" t="s">
        <v>360</v>
      </c>
      <c r="D17" s="495" t="s">
        <v>361</v>
      </c>
      <c r="E17" s="497" t="s">
        <v>139</v>
      </c>
      <c r="F17" s="499">
        <v>0.5</v>
      </c>
      <c r="G17" s="479" t="s">
        <v>362</v>
      </c>
      <c r="H17" s="72">
        <v>6</v>
      </c>
      <c r="I17" s="71">
        <f>(H17*I15)/H15</f>
        <v>75</v>
      </c>
    </row>
    <row r="18" spans="2:9" s="71" customFormat="1" ht="409.5" customHeight="1" thickBot="1" x14ac:dyDescent="0.3">
      <c r="B18" s="492"/>
      <c r="C18" s="494"/>
      <c r="D18" s="496"/>
      <c r="E18" s="498"/>
      <c r="F18" s="500"/>
      <c r="G18" s="480"/>
      <c r="H18" s="72"/>
    </row>
    <row r="19" spans="2:9" s="71" customFormat="1" ht="16.5" thickBot="1" x14ac:dyDescent="0.3">
      <c r="B19" s="501" t="s">
        <v>36</v>
      </c>
      <c r="C19" s="502"/>
      <c r="D19" s="502"/>
      <c r="E19" s="503"/>
      <c r="F19" s="123">
        <f>AVERAGE(F15:F17)</f>
        <v>0.61499999999999999</v>
      </c>
      <c r="G19" s="121"/>
    </row>
    <row r="20" spans="2:9" s="71" customFormat="1" ht="16.5" thickBot="1" x14ac:dyDescent="0.3">
      <c r="B20" s="504" t="s">
        <v>37</v>
      </c>
      <c r="C20" s="505"/>
      <c r="D20" s="505"/>
      <c r="E20" s="505"/>
      <c r="F20" s="122">
        <f>(F19/10)*100</f>
        <v>6.15</v>
      </c>
      <c r="G20" s="22"/>
    </row>
    <row r="21" spans="2:9" ht="327.75" customHeight="1" x14ac:dyDescent="0.25">
      <c r="B21" s="506" t="s">
        <v>192</v>
      </c>
      <c r="C21" s="507"/>
      <c r="D21" s="507"/>
      <c r="E21" s="507"/>
      <c r="F21" s="507"/>
      <c r="G21" s="508"/>
      <c r="H21" s="69"/>
    </row>
    <row r="22" spans="2:9" ht="219" customHeight="1" thickBot="1" x14ac:dyDescent="0.3">
      <c r="B22" s="408" t="s">
        <v>193</v>
      </c>
      <c r="C22" s="509"/>
      <c r="D22" s="509"/>
      <c r="E22" s="509"/>
      <c r="F22" s="509"/>
      <c r="G22" s="510"/>
    </row>
    <row r="23" spans="2:9" ht="15.75" customHeight="1" x14ac:dyDescent="0.25">
      <c r="B23" s="358" t="s">
        <v>39</v>
      </c>
      <c r="C23" s="359"/>
      <c r="D23" s="359"/>
      <c r="E23" s="359"/>
      <c r="F23" s="359"/>
      <c r="G23" s="360"/>
    </row>
    <row r="24" spans="2:9" ht="15" customHeight="1" x14ac:dyDescent="0.25">
      <c r="B24" s="511" t="s">
        <v>357</v>
      </c>
      <c r="C24" s="512"/>
      <c r="D24" s="512"/>
      <c r="E24" s="512"/>
      <c r="F24" s="512"/>
      <c r="G24" s="513"/>
    </row>
    <row r="25" spans="2:9" ht="156" customHeight="1" thickBot="1" x14ac:dyDescent="0.3">
      <c r="B25" s="514"/>
      <c r="C25" s="515"/>
      <c r="D25" s="515"/>
      <c r="E25" s="515"/>
      <c r="F25" s="515"/>
      <c r="G25" s="516"/>
    </row>
    <row r="26" spans="2:9" ht="16.5" thickBot="1" x14ac:dyDescent="0.3">
      <c r="B26" s="348" t="s">
        <v>42</v>
      </c>
      <c r="C26" s="349"/>
      <c r="D26" s="349"/>
      <c r="E26" s="349"/>
      <c r="F26" s="350"/>
      <c r="G26" s="32" t="s">
        <v>65</v>
      </c>
    </row>
    <row r="27" spans="2:9" ht="16.5" thickBot="1" x14ac:dyDescent="0.3">
      <c r="B27" s="23"/>
      <c r="C27" s="24"/>
      <c r="D27" s="24"/>
      <c r="E27" s="24"/>
      <c r="F27" s="24"/>
      <c r="G27" s="25" t="s">
        <v>44</v>
      </c>
    </row>
  </sheetData>
  <sheetProtection algorithmName="SHA-512" hashValue="72li5NabaZN5PddcFB7DZ3l3aov3tg8q17x1mUAOlFaiwDy8DU2CAShD8hV+bEiA2c3VjJG4gVNIWJ49q3pQUg==" saltValue="BvdRnysD0k477YC4DySPxg==" spinCount="100000" sheet="1" objects="1" scenarios="1"/>
  <mergeCells count="33">
    <mergeCell ref="B26:F26"/>
    <mergeCell ref="B19:E19"/>
    <mergeCell ref="B20:E20"/>
    <mergeCell ref="B21:G21"/>
    <mergeCell ref="B22:G22"/>
    <mergeCell ref="B23:G23"/>
    <mergeCell ref="B24:G25"/>
    <mergeCell ref="G17:G18"/>
    <mergeCell ref="B15:B16"/>
    <mergeCell ref="C15:C16"/>
    <mergeCell ref="D15:D16"/>
    <mergeCell ref="E15:E16"/>
    <mergeCell ref="F15:F16"/>
    <mergeCell ref="G15:G16"/>
    <mergeCell ref="B17:B18"/>
    <mergeCell ref="C17:C18"/>
    <mergeCell ref="D17:D18"/>
    <mergeCell ref="E17:E18"/>
    <mergeCell ref="F17:F18"/>
    <mergeCell ref="E12:G12"/>
    <mergeCell ref="E13:E14"/>
    <mergeCell ref="F13:F14"/>
    <mergeCell ref="G13:G14"/>
    <mergeCell ref="B2:G2"/>
    <mergeCell ref="B3:G3"/>
    <mergeCell ref="B4:G4"/>
    <mergeCell ref="F6:G6"/>
    <mergeCell ref="B7:E7"/>
    <mergeCell ref="F7:G7"/>
    <mergeCell ref="B8:G8"/>
    <mergeCell ref="B9:G9"/>
    <mergeCell ref="B11:G11"/>
    <mergeCell ref="B12:D13"/>
  </mergeCells>
  <pageMargins left="0.7" right="0.7" top="0.75" bottom="0.75" header="0.3" footer="0.3"/>
  <pageSetup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1:I27"/>
  <sheetViews>
    <sheetView zoomScale="70" zoomScaleNormal="70" workbookViewId="0"/>
  </sheetViews>
  <sheetFormatPr baseColWidth="10" defaultColWidth="11.42578125" defaultRowHeight="15" x14ac:dyDescent="0.25"/>
  <cols>
    <col min="1" max="1" width="11.42578125" style="68"/>
    <col min="2" max="2" width="25" style="68" customWidth="1"/>
    <col min="3" max="3" width="30.5703125" style="68" customWidth="1"/>
    <col min="4" max="4" width="53" style="69" customWidth="1"/>
    <col min="5" max="5" width="28.28515625" style="70" customWidth="1"/>
    <col min="6" max="6" width="22" style="68" customWidth="1"/>
    <col min="7" max="7" width="127.85546875" style="68" customWidth="1"/>
    <col min="8" max="8" width="0" style="68" hidden="1" customWidth="1"/>
    <col min="9" max="9" width="2.85546875" style="68" hidden="1" customWidth="1"/>
    <col min="10" max="16384" width="11.42578125" style="68"/>
  </cols>
  <sheetData>
    <row r="1" spans="2:7" ht="15.75" thickBot="1" x14ac:dyDescent="0.3"/>
    <row r="2" spans="2:7" s="71" customFormat="1" ht="18" x14ac:dyDescent="0.25">
      <c r="B2" s="391" t="s">
        <v>0</v>
      </c>
      <c r="C2" s="392"/>
      <c r="D2" s="392"/>
      <c r="E2" s="392"/>
      <c r="F2" s="392"/>
      <c r="G2" s="393"/>
    </row>
    <row r="3" spans="2:7" s="71" customFormat="1" ht="15.75" x14ac:dyDescent="0.25">
      <c r="B3" s="394" t="s">
        <v>1</v>
      </c>
      <c r="C3" s="395"/>
      <c r="D3" s="395"/>
      <c r="E3" s="395"/>
      <c r="F3" s="395"/>
      <c r="G3" s="396"/>
    </row>
    <row r="4" spans="2:7" s="71" customFormat="1" ht="15.75" x14ac:dyDescent="0.25">
      <c r="B4" s="397" t="s">
        <v>2</v>
      </c>
      <c r="C4" s="398"/>
      <c r="D4" s="398"/>
      <c r="E4" s="398"/>
      <c r="F4" s="398"/>
      <c r="G4" s="399"/>
    </row>
    <row r="5" spans="2:7" s="71" customFormat="1" ht="16.5" thickBot="1" x14ac:dyDescent="0.3">
      <c r="B5" s="1"/>
      <c r="C5" s="2"/>
      <c r="D5" s="3"/>
      <c r="E5" s="4"/>
      <c r="F5" s="2"/>
      <c r="G5" s="5"/>
    </row>
    <row r="6" spans="2:7" s="71" customFormat="1" ht="15.75" x14ac:dyDescent="0.25">
      <c r="B6" s="6" t="s">
        <v>3</v>
      </c>
      <c r="C6" s="7"/>
      <c r="D6" s="8"/>
      <c r="E6" s="9"/>
      <c r="F6" s="400" t="s">
        <v>4</v>
      </c>
      <c r="G6" s="401"/>
    </row>
    <row r="7" spans="2:7" s="71" customFormat="1" ht="26.25" thickBot="1" x14ac:dyDescent="0.3">
      <c r="B7" s="517" t="s">
        <v>66</v>
      </c>
      <c r="C7" s="518"/>
      <c r="D7" s="518"/>
      <c r="E7" s="519"/>
      <c r="F7" s="442" t="s">
        <v>296</v>
      </c>
      <c r="G7" s="443"/>
    </row>
    <row r="8" spans="2:7" s="71" customFormat="1" ht="15.75" x14ac:dyDescent="0.25">
      <c r="B8" s="367" t="s">
        <v>68</v>
      </c>
      <c r="C8" s="368"/>
      <c r="D8" s="368"/>
      <c r="E8" s="368"/>
      <c r="F8" s="368"/>
      <c r="G8" s="369"/>
    </row>
    <row r="9" spans="2:7" s="71" customFormat="1" ht="15.75" x14ac:dyDescent="0.25">
      <c r="B9" s="370"/>
      <c r="C9" s="371"/>
      <c r="D9" s="371"/>
      <c r="E9" s="371"/>
      <c r="F9" s="371"/>
      <c r="G9" s="372"/>
    </row>
    <row r="10" spans="2:7" s="71" customFormat="1" ht="16.5" thickBot="1" x14ac:dyDescent="0.3">
      <c r="B10" s="427" t="s">
        <v>140</v>
      </c>
      <c r="C10" s="428"/>
      <c r="D10" s="428"/>
      <c r="E10" s="428"/>
      <c r="F10" s="428"/>
      <c r="G10" s="429"/>
    </row>
    <row r="11" spans="2:7" s="71" customFormat="1" ht="15.75" x14ac:dyDescent="0.25">
      <c r="B11" s="6" t="s">
        <v>6</v>
      </c>
      <c r="C11" s="10"/>
      <c r="D11" s="11"/>
      <c r="E11" s="11"/>
      <c r="F11" s="10"/>
      <c r="G11" s="12"/>
    </row>
    <row r="12" spans="2:7" s="71" customFormat="1" ht="15.75" x14ac:dyDescent="0.25">
      <c r="B12" s="424" t="s">
        <v>366</v>
      </c>
      <c r="C12" s="425"/>
      <c r="D12" s="425"/>
      <c r="E12" s="425"/>
      <c r="F12" s="425"/>
      <c r="G12" s="426"/>
    </row>
    <row r="13" spans="2:7" s="71" customFormat="1" ht="16.5" thickBot="1" x14ac:dyDescent="0.3">
      <c r="B13" s="427"/>
      <c r="C13" s="428"/>
      <c r="D13" s="428"/>
      <c r="E13" s="428"/>
      <c r="F13" s="428"/>
      <c r="G13" s="429"/>
    </row>
    <row r="14" spans="2:7" s="71" customFormat="1" ht="15.75" x14ac:dyDescent="0.25">
      <c r="B14" s="430" t="s">
        <v>8</v>
      </c>
      <c r="C14" s="431"/>
      <c r="D14" s="432"/>
      <c r="E14" s="433" t="s">
        <v>9</v>
      </c>
      <c r="F14" s="418"/>
      <c r="G14" s="419"/>
    </row>
    <row r="15" spans="2:7" s="71" customFormat="1" ht="15" customHeight="1" x14ac:dyDescent="0.25">
      <c r="B15" s="384"/>
      <c r="C15" s="385"/>
      <c r="D15" s="386"/>
      <c r="E15" s="390" t="s">
        <v>10</v>
      </c>
      <c r="F15" s="385" t="s">
        <v>11</v>
      </c>
      <c r="G15" s="386" t="s">
        <v>12</v>
      </c>
    </row>
    <row r="16" spans="2:7" s="71" customFormat="1" ht="16.5" thickBot="1" x14ac:dyDescent="0.3">
      <c r="B16" s="60" t="s">
        <v>13</v>
      </c>
      <c r="C16" s="61" t="s">
        <v>14</v>
      </c>
      <c r="D16" s="62" t="s">
        <v>15</v>
      </c>
      <c r="E16" s="453"/>
      <c r="F16" s="454"/>
      <c r="G16" s="455"/>
    </row>
    <row r="17" spans="2:9" s="71" customFormat="1" ht="409.5" customHeight="1" x14ac:dyDescent="0.25">
      <c r="B17" s="73" t="s">
        <v>48</v>
      </c>
      <c r="C17" s="74" t="s">
        <v>141</v>
      </c>
      <c r="D17" s="75" t="s">
        <v>142</v>
      </c>
      <c r="E17" s="74" t="s">
        <v>143</v>
      </c>
      <c r="F17" s="76">
        <v>0.5</v>
      </c>
      <c r="G17" s="77" t="s">
        <v>363</v>
      </c>
      <c r="H17" s="78">
        <v>84</v>
      </c>
      <c r="I17" s="79">
        <f>360/100</f>
        <v>3.6</v>
      </c>
    </row>
    <row r="18" spans="2:9" s="71" customFormat="1" ht="142.5" thickBot="1" x14ac:dyDescent="0.3">
      <c r="B18" s="80" t="s">
        <v>48</v>
      </c>
      <c r="C18" s="81" t="s">
        <v>141</v>
      </c>
      <c r="D18" s="82" t="s">
        <v>144</v>
      </c>
      <c r="E18" s="82" t="s">
        <v>145</v>
      </c>
      <c r="F18" s="83">
        <v>0.5</v>
      </c>
      <c r="G18" s="17" t="s">
        <v>364</v>
      </c>
      <c r="H18" s="84">
        <v>52</v>
      </c>
      <c r="I18" s="85"/>
    </row>
    <row r="19" spans="2:9" s="71" customFormat="1" ht="15.75" x14ac:dyDescent="0.25">
      <c r="B19" s="351" t="s">
        <v>36</v>
      </c>
      <c r="C19" s="352"/>
      <c r="D19" s="352"/>
      <c r="E19" s="422"/>
      <c r="F19" s="19">
        <f>AVERAGE(F17:F18)</f>
        <v>0.5</v>
      </c>
      <c r="G19" s="20"/>
    </row>
    <row r="20" spans="2:9" s="71" customFormat="1" ht="16.5" thickBot="1" x14ac:dyDescent="0.3">
      <c r="B20" s="353" t="s">
        <v>37</v>
      </c>
      <c r="C20" s="354"/>
      <c r="D20" s="354"/>
      <c r="E20" s="354"/>
      <c r="F20" s="21">
        <f>(F19/10)*100</f>
        <v>5</v>
      </c>
      <c r="G20" s="22"/>
    </row>
    <row r="21" spans="2:9" ht="15.75" x14ac:dyDescent="0.25">
      <c r="B21" s="355" t="s">
        <v>38</v>
      </c>
      <c r="C21" s="356"/>
      <c r="D21" s="356"/>
      <c r="E21" s="356"/>
      <c r="F21" s="356"/>
      <c r="G21" s="357"/>
    </row>
    <row r="22" spans="2:9" ht="141.75" customHeight="1" thickBot="1" x14ac:dyDescent="0.3">
      <c r="B22" s="408" t="s">
        <v>365</v>
      </c>
      <c r="C22" s="409"/>
      <c r="D22" s="409"/>
      <c r="E22" s="409"/>
      <c r="F22" s="409"/>
      <c r="G22" s="410"/>
    </row>
    <row r="23" spans="2:9" ht="15.75" customHeight="1" x14ac:dyDescent="0.25">
      <c r="B23" s="520" t="s">
        <v>146</v>
      </c>
      <c r="C23" s="359"/>
      <c r="D23" s="359"/>
      <c r="E23" s="359"/>
      <c r="F23" s="359"/>
      <c r="G23" s="360"/>
    </row>
    <row r="24" spans="2:9" ht="66.75" customHeight="1" thickBot="1" x14ac:dyDescent="0.3">
      <c r="B24" s="361" t="s">
        <v>147</v>
      </c>
      <c r="C24" s="362"/>
      <c r="D24" s="362"/>
      <c r="E24" s="362"/>
      <c r="F24" s="362"/>
      <c r="G24" s="363"/>
    </row>
    <row r="25" spans="2:9" ht="16.5" thickBot="1" x14ac:dyDescent="0.3">
      <c r="B25" s="364" t="s">
        <v>148</v>
      </c>
      <c r="C25" s="365"/>
      <c r="D25" s="365"/>
      <c r="E25" s="365"/>
      <c r="F25" s="365"/>
      <c r="G25" s="366"/>
    </row>
    <row r="26" spans="2:9" ht="16.5" thickBot="1" x14ac:dyDescent="0.3">
      <c r="B26" s="348" t="s">
        <v>42</v>
      </c>
      <c r="C26" s="349"/>
      <c r="D26" s="349"/>
      <c r="E26" s="349"/>
      <c r="F26" s="350"/>
      <c r="G26" s="32" t="s">
        <v>149</v>
      </c>
    </row>
    <row r="27" spans="2:9" ht="16.5" thickBot="1" x14ac:dyDescent="0.3">
      <c r="B27" s="23"/>
      <c r="C27" s="24"/>
      <c r="D27" s="24"/>
      <c r="E27" s="24"/>
      <c r="F27" s="24"/>
      <c r="G27" s="25" t="s">
        <v>44</v>
      </c>
    </row>
  </sheetData>
  <sheetProtection algorithmName="SHA-512" hashValue="8hoGK3HzR6iy2lFqVVI8YHGyz8fAzqAcRoG4AhKbrfVlK4CpgTzXTTugpGPve8ZdSn467GujV4J641Sa7wHjHQ==" saltValue="D+lpp628E9pWFfD3DV3OIw==" spinCount="100000" sheet="1" objects="1" scenarios="1"/>
  <mergeCells count="24">
    <mergeCell ref="B25:G25"/>
    <mergeCell ref="B26:F26"/>
    <mergeCell ref="B19:E19"/>
    <mergeCell ref="B20:E20"/>
    <mergeCell ref="B21:G21"/>
    <mergeCell ref="B22:G22"/>
    <mergeCell ref="B23:G23"/>
    <mergeCell ref="B24:G24"/>
    <mergeCell ref="B8:G8"/>
    <mergeCell ref="B9:G9"/>
    <mergeCell ref="B10:G10"/>
    <mergeCell ref="B12:G12"/>
    <mergeCell ref="B13:G13"/>
    <mergeCell ref="B14:D15"/>
    <mergeCell ref="E14:G14"/>
    <mergeCell ref="E15:E16"/>
    <mergeCell ref="F15:F16"/>
    <mergeCell ref="G15:G16"/>
    <mergeCell ref="B2:G2"/>
    <mergeCell ref="B3:G3"/>
    <mergeCell ref="B4:G4"/>
    <mergeCell ref="F6:G6"/>
    <mergeCell ref="B7:E7"/>
    <mergeCell ref="F7:G7"/>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1:H29"/>
  <sheetViews>
    <sheetView topLeftCell="A18" zoomScale="70" zoomScaleNormal="70" workbookViewId="0">
      <selection activeCell="F18" sqref="F18"/>
    </sheetView>
  </sheetViews>
  <sheetFormatPr baseColWidth="10" defaultColWidth="11.42578125" defaultRowHeight="15" x14ac:dyDescent="0.25"/>
  <cols>
    <col min="1" max="1" width="11.42578125" style="68"/>
    <col min="2" max="2" width="25" style="68" customWidth="1"/>
    <col min="3" max="3" width="30.5703125" style="68" customWidth="1"/>
    <col min="4" max="4" width="53" style="69" customWidth="1"/>
    <col min="5" max="5" width="28.28515625" style="70" customWidth="1"/>
    <col min="6" max="6" width="22" style="68" customWidth="1"/>
    <col min="7" max="7" width="127.85546875" style="68" customWidth="1"/>
    <col min="8" max="8" width="55.140625" style="68" customWidth="1"/>
    <col min="9" max="16384" width="11.42578125" style="68"/>
  </cols>
  <sheetData>
    <row r="1" spans="2:7" ht="15.75" thickBot="1" x14ac:dyDescent="0.3"/>
    <row r="2" spans="2:7" s="71" customFormat="1" ht="18" x14ac:dyDescent="0.25">
      <c r="B2" s="391" t="s">
        <v>0</v>
      </c>
      <c r="C2" s="392"/>
      <c r="D2" s="392"/>
      <c r="E2" s="392"/>
      <c r="F2" s="392"/>
      <c r="G2" s="393"/>
    </row>
    <row r="3" spans="2:7" s="71" customFormat="1" ht="15.75" x14ac:dyDescent="0.25">
      <c r="B3" s="394" t="s">
        <v>1</v>
      </c>
      <c r="C3" s="395"/>
      <c r="D3" s="395"/>
      <c r="E3" s="395"/>
      <c r="F3" s="395"/>
      <c r="G3" s="396"/>
    </row>
    <row r="4" spans="2:7" s="71" customFormat="1" ht="15.75" x14ac:dyDescent="0.25">
      <c r="B4" s="397" t="s">
        <v>2</v>
      </c>
      <c r="C4" s="398"/>
      <c r="D4" s="398"/>
      <c r="E4" s="398"/>
      <c r="F4" s="398"/>
      <c r="G4" s="399"/>
    </row>
    <row r="5" spans="2:7" s="71" customFormat="1" ht="16.5" thickBot="1" x14ac:dyDescent="0.3">
      <c r="B5" s="1"/>
      <c r="C5" s="2"/>
      <c r="D5" s="3"/>
      <c r="E5" s="4"/>
      <c r="F5" s="2"/>
      <c r="G5" s="5"/>
    </row>
    <row r="6" spans="2:7" s="71" customFormat="1" ht="15.75" x14ac:dyDescent="0.25">
      <c r="B6" s="6" t="s">
        <v>3</v>
      </c>
      <c r="C6" s="7"/>
      <c r="D6" s="8"/>
      <c r="E6" s="9"/>
      <c r="F6" s="400" t="s">
        <v>4</v>
      </c>
      <c r="G6" s="401"/>
    </row>
    <row r="7" spans="2:7" s="71" customFormat="1" ht="26.25" thickBot="1" x14ac:dyDescent="0.3">
      <c r="B7" s="517" t="s">
        <v>66</v>
      </c>
      <c r="C7" s="518"/>
      <c r="D7" s="518"/>
      <c r="E7" s="519"/>
      <c r="F7" s="442" t="s">
        <v>150</v>
      </c>
      <c r="G7" s="443"/>
    </row>
    <row r="8" spans="2:7" s="71" customFormat="1" ht="15.75" x14ac:dyDescent="0.25">
      <c r="B8" s="367" t="s">
        <v>68</v>
      </c>
      <c r="C8" s="368"/>
      <c r="D8" s="368"/>
      <c r="E8" s="368"/>
      <c r="F8" s="368"/>
      <c r="G8" s="369"/>
    </row>
    <row r="9" spans="2:7" s="71" customFormat="1" ht="15.75" x14ac:dyDescent="0.25">
      <c r="B9" s="370" t="s">
        <v>140</v>
      </c>
      <c r="C9" s="371"/>
      <c r="D9" s="371"/>
      <c r="E9" s="371"/>
      <c r="F9" s="371"/>
      <c r="G9" s="372"/>
    </row>
    <row r="10" spans="2:7" s="71" customFormat="1" ht="16.5" thickBot="1" x14ac:dyDescent="0.3">
      <c r="B10" s="402"/>
      <c r="C10" s="403"/>
      <c r="D10" s="403"/>
      <c r="E10" s="403"/>
      <c r="F10" s="403"/>
      <c r="G10" s="423"/>
    </row>
    <row r="11" spans="2:7" s="71" customFormat="1" ht="15.75" x14ac:dyDescent="0.25">
      <c r="B11" s="6" t="s">
        <v>6</v>
      </c>
      <c r="C11" s="10"/>
      <c r="D11" s="11"/>
      <c r="E11" s="11"/>
      <c r="F11" s="10"/>
      <c r="G11" s="12"/>
    </row>
    <row r="12" spans="2:7" s="71" customFormat="1" ht="15.75" x14ac:dyDescent="0.25">
      <c r="B12" s="424" t="s">
        <v>151</v>
      </c>
      <c r="C12" s="425"/>
      <c r="D12" s="425"/>
      <c r="E12" s="425"/>
      <c r="F12" s="425"/>
      <c r="G12" s="426"/>
    </row>
    <row r="13" spans="2:7" s="71" customFormat="1" ht="16.5" thickBot="1" x14ac:dyDescent="0.3">
      <c r="B13" s="427"/>
      <c r="C13" s="428"/>
      <c r="D13" s="428"/>
      <c r="E13" s="428"/>
      <c r="F13" s="428"/>
      <c r="G13" s="429"/>
    </row>
    <row r="14" spans="2:7" s="71" customFormat="1" ht="15.75" x14ac:dyDescent="0.25">
      <c r="B14" s="430" t="s">
        <v>8</v>
      </c>
      <c r="C14" s="431"/>
      <c r="D14" s="432"/>
      <c r="E14" s="433" t="s">
        <v>9</v>
      </c>
      <c r="F14" s="418"/>
      <c r="G14" s="419"/>
    </row>
    <row r="15" spans="2:7" s="71" customFormat="1" ht="15" customHeight="1" x14ac:dyDescent="0.25">
      <c r="B15" s="384"/>
      <c r="C15" s="385"/>
      <c r="D15" s="386"/>
      <c r="E15" s="390" t="s">
        <v>10</v>
      </c>
      <c r="F15" s="385" t="s">
        <v>11</v>
      </c>
      <c r="G15" s="386" t="s">
        <v>12</v>
      </c>
    </row>
    <row r="16" spans="2:7" s="71" customFormat="1" ht="15.75" x14ac:dyDescent="0.25">
      <c r="B16" s="13" t="s">
        <v>13</v>
      </c>
      <c r="C16" s="14" t="s">
        <v>14</v>
      </c>
      <c r="D16" s="15" t="s">
        <v>78</v>
      </c>
      <c r="E16" s="390"/>
      <c r="F16" s="385"/>
      <c r="G16" s="386"/>
    </row>
    <row r="17" spans="2:8" s="71" customFormat="1" ht="408.75" customHeight="1" x14ac:dyDescent="0.25">
      <c r="B17" s="86" t="s">
        <v>7</v>
      </c>
      <c r="C17" s="87" t="s">
        <v>152</v>
      </c>
      <c r="D17" s="88" t="s">
        <v>153</v>
      </c>
      <c r="E17" s="89" t="s">
        <v>154</v>
      </c>
      <c r="F17" s="90">
        <v>0.65</v>
      </c>
      <c r="G17" s="91" t="s">
        <v>384</v>
      </c>
      <c r="H17" s="72"/>
    </row>
    <row r="18" spans="2:8" s="71" customFormat="1" ht="267.75" x14ac:dyDescent="0.25">
      <c r="B18" s="36" t="s">
        <v>7</v>
      </c>
      <c r="C18" s="37" t="s">
        <v>155</v>
      </c>
      <c r="D18" s="38" t="s">
        <v>369</v>
      </c>
      <c r="E18" s="39" t="s">
        <v>370</v>
      </c>
      <c r="F18" s="40">
        <v>0.95</v>
      </c>
      <c r="G18" s="41" t="s">
        <v>385</v>
      </c>
      <c r="H18" s="72"/>
    </row>
    <row r="19" spans="2:8" s="71" customFormat="1" ht="15.75" x14ac:dyDescent="0.25">
      <c r="B19" s="86"/>
      <c r="C19" s="92"/>
      <c r="D19" s="93"/>
      <c r="E19" s="94"/>
      <c r="F19" s="95"/>
      <c r="G19" s="96"/>
      <c r="H19" s="72"/>
    </row>
    <row r="20" spans="2:8" s="71" customFormat="1" ht="16.5" thickBot="1" x14ac:dyDescent="0.3">
      <c r="B20" s="44"/>
      <c r="C20" s="45"/>
      <c r="D20" s="46"/>
      <c r="E20" s="47"/>
      <c r="F20" s="48"/>
      <c r="G20" s="49"/>
      <c r="H20" s="72"/>
    </row>
    <row r="21" spans="2:8" s="71" customFormat="1" ht="15.75" x14ac:dyDescent="0.25">
      <c r="B21" s="351" t="s">
        <v>36</v>
      </c>
      <c r="C21" s="352"/>
      <c r="D21" s="352"/>
      <c r="E21" s="422"/>
      <c r="F21" s="19">
        <f>AVERAGE(F17:F20)</f>
        <v>0.8</v>
      </c>
      <c r="G21" s="20"/>
    </row>
    <row r="22" spans="2:8" s="71" customFormat="1" ht="16.5" thickBot="1" x14ac:dyDescent="0.3">
      <c r="B22" s="353" t="s">
        <v>37</v>
      </c>
      <c r="C22" s="354"/>
      <c r="D22" s="354"/>
      <c r="E22" s="354"/>
      <c r="F22" s="21">
        <f>(F21/10)*100</f>
        <v>8</v>
      </c>
      <c r="G22" s="22"/>
    </row>
    <row r="23" spans="2:8" ht="275.25" customHeight="1" x14ac:dyDescent="0.25">
      <c r="B23" s="355" t="s">
        <v>367</v>
      </c>
      <c r="C23" s="356"/>
      <c r="D23" s="356"/>
      <c r="E23" s="356"/>
      <c r="F23" s="356"/>
      <c r="G23" s="357"/>
      <c r="H23" s="69"/>
    </row>
    <row r="24" spans="2:8" ht="16.5" thickBot="1" x14ac:dyDescent="0.3">
      <c r="B24" s="408" t="s">
        <v>368</v>
      </c>
      <c r="C24" s="409"/>
      <c r="D24" s="409"/>
      <c r="E24" s="409"/>
      <c r="F24" s="409"/>
      <c r="G24" s="410"/>
    </row>
    <row r="25" spans="2:8" ht="15.75" customHeight="1" x14ac:dyDescent="0.25">
      <c r="B25" s="358" t="s">
        <v>39</v>
      </c>
      <c r="C25" s="359"/>
      <c r="D25" s="359"/>
      <c r="E25" s="359"/>
      <c r="F25" s="359"/>
      <c r="G25" s="360"/>
    </row>
    <row r="26" spans="2:8" ht="67.5" customHeight="1" thickBot="1" x14ac:dyDescent="0.3">
      <c r="B26" s="361" t="s">
        <v>386</v>
      </c>
      <c r="C26" s="362"/>
      <c r="D26" s="362"/>
      <c r="E26" s="362"/>
      <c r="F26" s="362"/>
      <c r="G26" s="363"/>
    </row>
    <row r="27" spans="2:8" ht="16.5" thickBot="1" x14ac:dyDescent="0.3">
      <c r="B27" s="364" t="s">
        <v>75</v>
      </c>
      <c r="C27" s="365"/>
      <c r="D27" s="365"/>
      <c r="E27" s="365"/>
      <c r="F27" s="365"/>
      <c r="G27" s="366"/>
    </row>
    <row r="28" spans="2:8" ht="16.5" thickBot="1" x14ac:dyDescent="0.3">
      <c r="B28" s="348" t="s">
        <v>42</v>
      </c>
      <c r="C28" s="349"/>
      <c r="D28" s="349"/>
      <c r="E28" s="349"/>
      <c r="F28" s="350"/>
      <c r="G28" s="32" t="s">
        <v>65</v>
      </c>
    </row>
    <row r="29" spans="2:8" ht="16.5" thickBot="1" x14ac:dyDescent="0.3">
      <c r="B29" s="23"/>
      <c r="C29" s="24"/>
      <c r="D29" s="24"/>
      <c r="E29" s="24"/>
      <c r="F29" s="24"/>
      <c r="G29" s="25" t="s">
        <v>44</v>
      </c>
    </row>
  </sheetData>
  <sheetProtection algorithmName="SHA-512" hashValue="6X9hnO2X7I1thvUW/ebspCGqJ+H5SpfEEgLs1uSQy62a0Rat1WwtNby/ZDF1gyj5ge07uMQihJ/wNHlsJHxicQ==" saltValue="PPVNx1fSIUE5q9Mneh66kw==" spinCount="100000" sheet="1" objects="1" scenarios="1"/>
  <mergeCells count="24">
    <mergeCell ref="B27:G27"/>
    <mergeCell ref="B28:F28"/>
    <mergeCell ref="B21:E21"/>
    <mergeCell ref="B22:E22"/>
    <mergeCell ref="B23:G23"/>
    <mergeCell ref="B24:G24"/>
    <mergeCell ref="B25:G25"/>
    <mergeCell ref="B26:G26"/>
    <mergeCell ref="B8:G8"/>
    <mergeCell ref="B9:G9"/>
    <mergeCell ref="B10:G10"/>
    <mergeCell ref="B12:G12"/>
    <mergeCell ref="B13:G13"/>
    <mergeCell ref="B14:D15"/>
    <mergeCell ref="E14:G14"/>
    <mergeCell ref="E15:E16"/>
    <mergeCell ref="F15:F16"/>
    <mergeCell ref="G15:G16"/>
    <mergeCell ref="B2:G2"/>
    <mergeCell ref="B3:G3"/>
    <mergeCell ref="B4:G4"/>
    <mergeCell ref="F6:G6"/>
    <mergeCell ref="B7:E7"/>
    <mergeCell ref="F7:G7"/>
  </mergeCells>
  <pageMargins left="0.7" right="0.7" top="0.75" bottom="0.75" header="0.3" footer="0.3"/>
  <pageSetup scale="41" fitToHeight="0"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G28"/>
  <sheetViews>
    <sheetView zoomScale="70" zoomScaleNormal="70" workbookViewId="0">
      <selection sqref="A1:F1"/>
    </sheetView>
  </sheetViews>
  <sheetFormatPr baseColWidth="10" defaultColWidth="11.42578125" defaultRowHeight="15" x14ac:dyDescent="0.25"/>
  <cols>
    <col min="1" max="1" width="25" style="68" customWidth="1"/>
    <col min="2" max="2" width="30.5703125" style="68" customWidth="1"/>
    <col min="3" max="3" width="36" style="69" customWidth="1"/>
    <col min="4" max="4" width="28.28515625" style="70" customWidth="1"/>
    <col min="5" max="5" width="32" style="69" customWidth="1"/>
    <col min="6" max="6" width="124.28515625" style="68" customWidth="1"/>
    <col min="7" max="7" width="38.28515625" style="68" customWidth="1"/>
    <col min="8" max="16384" width="11.42578125" style="68"/>
  </cols>
  <sheetData>
    <row r="1" spans="1:6" s="71" customFormat="1" ht="18" customHeight="1" x14ac:dyDescent="0.25">
      <c r="A1" s="391" t="s">
        <v>0</v>
      </c>
      <c r="B1" s="392"/>
      <c r="C1" s="392"/>
      <c r="D1" s="392"/>
      <c r="E1" s="392"/>
      <c r="F1" s="393"/>
    </row>
    <row r="2" spans="1:6" s="71" customFormat="1" ht="15.75" x14ac:dyDescent="0.25">
      <c r="A2" s="394" t="s">
        <v>1</v>
      </c>
      <c r="B2" s="395"/>
      <c r="C2" s="395"/>
      <c r="D2" s="395"/>
      <c r="E2" s="395"/>
      <c r="F2" s="396"/>
    </row>
    <row r="3" spans="1:6" s="71" customFormat="1" ht="15.75" x14ac:dyDescent="0.25">
      <c r="A3" s="397" t="s">
        <v>2</v>
      </c>
      <c r="B3" s="398"/>
      <c r="C3" s="398"/>
      <c r="D3" s="398"/>
      <c r="E3" s="398"/>
      <c r="F3" s="399"/>
    </row>
    <row r="4" spans="1:6" s="71" customFormat="1" ht="16.5" thickBot="1" x14ac:dyDescent="0.3">
      <c r="A4" s="1"/>
      <c r="B4" s="2"/>
      <c r="C4" s="3"/>
      <c r="D4" s="4"/>
      <c r="E4" s="3"/>
      <c r="F4" s="5"/>
    </row>
    <row r="5" spans="1:6" s="71" customFormat="1" ht="15.75" x14ac:dyDescent="0.25">
      <c r="A5" s="6" t="s">
        <v>3</v>
      </c>
      <c r="B5" s="7"/>
      <c r="C5" s="8"/>
      <c r="D5" s="9"/>
      <c r="E5" s="400" t="s">
        <v>4</v>
      </c>
      <c r="F5" s="401"/>
    </row>
    <row r="6" spans="1:6" s="71" customFormat="1" ht="21" thickBot="1" x14ac:dyDescent="0.3">
      <c r="A6" s="439" t="s">
        <v>66</v>
      </c>
      <c r="B6" s="440"/>
      <c r="C6" s="440"/>
      <c r="D6" s="441"/>
      <c r="E6" s="405" t="s">
        <v>257</v>
      </c>
      <c r="F6" s="406"/>
    </row>
    <row r="7" spans="1:6" s="71" customFormat="1" ht="15.75" x14ac:dyDescent="0.25">
      <c r="A7" s="367" t="s">
        <v>68</v>
      </c>
      <c r="B7" s="368"/>
      <c r="C7" s="368"/>
      <c r="D7" s="368"/>
      <c r="E7" s="368"/>
      <c r="F7" s="369"/>
    </row>
    <row r="8" spans="1:6" s="71" customFormat="1" ht="15.75" x14ac:dyDescent="0.25">
      <c r="A8" s="370" t="s">
        <v>258</v>
      </c>
      <c r="B8" s="371"/>
      <c r="C8" s="371"/>
      <c r="D8" s="371"/>
      <c r="E8" s="371"/>
      <c r="F8" s="372"/>
    </row>
    <row r="9" spans="1:6" s="71" customFormat="1" ht="16.5" thickBot="1" x14ac:dyDescent="0.3">
      <c r="A9" s="402"/>
      <c r="B9" s="403"/>
      <c r="C9" s="403"/>
      <c r="D9" s="403"/>
      <c r="E9" s="403"/>
      <c r="F9" s="423"/>
    </row>
    <row r="10" spans="1:6" s="71" customFormat="1" ht="15.75" x14ac:dyDescent="0.25">
      <c r="A10" s="6" t="s">
        <v>6</v>
      </c>
      <c r="B10" s="10"/>
      <c r="C10" s="11"/>
      <c r="D10" s="11"/>
      <c r="E10" s="11"/>
      <c r="F10" s="12"/>
    </row>
    <row r="11" spans="1:6" s="71" customFormat="1" ht="15.75" x14ac:dyDescent="0.25">
      <c r="A11" s="521" t="s">
        <v>259</v>
      </c>
      <c r="B11" s="522"/>
      <c r="C11" s="522"/>
      <c r="D11" s="522"/>
      <c r="E11" s="522"/>
      <c r="F11" s="523"/>
    </row>
    <row r="12" spans="1:6" s="71" customFormat="1" ht="16.5" thickBot="1" x14ac:dyDescent="0.3">
      <c r="A12" s="427"/>
      <c r="B12" s="428"/>
      <c r="C12" s="428"/>
      <c r="D12" s="428"/>
      <c r="E12" s="428"/>
      <c r="F12" s="429"/>
    </row>
    <row r="13" spans="1:6" s="71" customFormat="1" ht="15.75" x14ac:dyDescent="0.25">
      <c r="A13" s="430" t="s">
        <v>8</v>
      </c>
      <c r="B13" s="431"/>
      <c r="C13" s="432"/>
      <c r="D13" s="433" t="s">
        <v>9</v>
      </c>
      <c r="E13" s="418"/>
      <c r="F13" s="419"/>
    </row>
    <row r="14" spans="1:6" s="71" customFormat="1" ht="15" customHeight="1" x14ac:dyDescent="0.25">
      <c r="A14" s="384"/>
      <c r="B14" s="385"/>
      <c r="C14" s="386"/>
      <c r="D14" s="390" t="s">
        <v>10</v>
      </c>
      <c r="E14" s="385" t="s">
        <v>11</v>
      </c>
      <c r="F14" s="386" t="s">
        <v>12</v>
      </c>
    </row>
    <row r="15" spans="1:6" s="71" customFormat="1" ht="15.75" x14ac:dyDescent="0.25">
      <c r="A15" s="125" t="s">
        <v>13</v>
      </c>
      <c r="B15" s="126" t="s">
        <v>14</v>
      </c>
      <c r="C15" s="127" t="s">
        <v>15</v>
      </c>
      <c r="D15" s="390"/>
      <c r="E15" s="385"/>
      <c r="F15" s="386"/>
    </row>
    <row r="16" spans="1:6" s="206" customFormat="1" ht="291.75" customHeight="1" x14ac:dyDescent="0.25">
      <c r="A16" s="216" t="s">
        <v>260</v>
      </c>
      <c r="B16" s="216" t="s">
        <v>261</v>
      </c>
      <c r="C16" s="217" t="s">
        <v>262</v>
      </c>
      <c r="D16" s="111" t="s">
        <v>263</v>
      </c>
      <c r="E16" s="218">
        <v>0.85</v>
      </c>
      <c r="F16" s="55" t="s">
        <v>264</v>
      </c>
    </row>
    <row r="17" spans="1:7" s="71" customFormat="1" ht="141.75" x14ac:dyDescent="0.25">
      <c r="A17" s="207" t="s">
        <v>260</v>
      </c>
      <c r="B17" s="208" t="s">
        <v>265</v>
      </c>
      <c r="C17" s="134" t="s">
        <v>266</v>
      </c>
      <c r="D17" s="209" t="s">
        <v>267</v>
      </c>
      <c r="E17" s="146">
        <v>0.65</v>
      </c>
      <c r="F17" s="210" t="s">
        <v>268</v>
      </c>
      <c r="G17" s="72"/>
    </row>
    <row r="18" spans="1:7" s="71" customFormat="1" ht="252.75" thickBot="1" x14ac:dyDescent="0.3">
      <c r="A18" s="219" t="s">
        <v>260</v>
      </c>
      <c r="B18" s="34" t="s">
        <v>269</v>
      </c>
      <c r="C18" s="220" t="s">
        <v>270</v>
      </c>
      <c r="D18" s="221" t="s">
        <v>267</v>
      </c>
      <c r="E18" s="59">
        <v>0.65</v>
      </c>
      <c r="F18" s="35" t="s">
        <v>271</v>
      </c>
      <c r="G18" s="72"/>
    </row>
    <row r="19" spans="1:7" s="71" customFormat="1" ht="79.5" thickBot="1" x14ac:dyDescent="0.3">
      <c r="A19" s="63" t="s">
        <v>260</v>
      </c>
      <c r="B19" s="63" t="s">
        <v>272</v>
      </c>
      <c r="C19" s="46" t="s">
        <v>273</v>
      </c>
      <c r="D19" s="211" t="s">
        <v>274</v>
      </c>
      <c r="E19" s="48">
        <v>0.74</v>
      </c>
      <c r="F19" s="17" t="s">
        <v>275</v>
      </c>
      <c r="G19" s="72"/>
    </row>
    <row r="20" spans="1:7" s="71" customFormat="1" ht="15.75" x14ac:dyDescent="0.25">
      <c r="A20" s="351" t="s">
        <v>36</v>
      </c>
      <c r="B20" s="352"/>
      <c r="C20" s="352"/>
      <c r="D20" s="352"/>
      <c r="E20" s="19">
        <f>AVERAGE(E16:E19)</f>
        <v>0.72249999999999992</v>
      </c>
      <c r="F20" s="20"/>
    </row>
    <row r="21" spans="1:7" s="71" customFormat="1" ht="16.5" thickBot="1" x14ac:dyDescent="0.3">
      <c r="A21" s="353" t="s">
        <v>37</v>
      </c>
      <c r="B21" s="354"/>
      <c r="C21" s="354"/>
      <c r="D21" s="354"/>
      <c r="E21" s="21">
        <f>(E20/10)*100</f>
        <v>7.2249999999999996</v>
      </c>
      <c r="F21" s="22"/>
    </row>
    <row r="22" spans="1:7" ht="15.75" x14ac:dyDescent="0.25">
      <c r="A22" s="355" t="s">
        <v>38</v>
      </c>
      <c r="B22" s="356"/>
      <c r="C22" s="356"/>
      <c r="D22" s="356"/>
      <c r="E22" s="356"/>
      <c r="F22" s="357"/>
      <c r="G22" s="69"/>
    </row>
    <row r="23" spans="1:7" ht="51.75" customHeight="1" thickBot="1" x14ac:dyDescent="0.3">
      <c r="A23" s="408" t="s">
        <v>276</v>
      </c>
      <c r="B23" s="409"/>
      <c r="C23" s="409"/>
      <c r="D23" s="409"/>
      <c r="E23" s="409"/>
      <c r="F23" s="410"/>
    </row>
    <row r="24" spans="1:7" ht="15.75" customHeight="1" x14ac:dyDescent="0.25">
      <c r="A24" s="358" t="s">
        <v>39</v>
      </c>
      <c r="B24" s="359"/>
      <c r="C24" s="359"/>
      <c r="D24" s="359"/>
      <c r="E24" s="359"/>
      <c r="F24" s="360"/>
    </row>
    <row r="25" spans="1:7" ht="77.25" customHeight="1" thickBot="1" x14ac:dyDescent="0.3">
      <c r="A25" s="361" t="s">
        <v>277</v>
      </c>
      <c r="B25" s="362"/>
      <c r="C25" s="362"/>
      <c r="D25" s="362"/>
      <c r="E25" s="362"/>
      <c r="F25" s="363"/>
    </row>
    <row r="26" spans="1:7" ht="16.5" thickBot="1" x14ac:dyDescent="0.3">
      <c r="A26" s="364" t="s">
        <v>278</v>
      </c>
      <c r="B26" s="365"/>
      <c r="C26" s="365"/>
      <c r="D26" s="365"/>
      <c r="E26" s="365"/>
      <c r="F26" s="366"/>
    </row>
    <row r="27" spans="1:7" ht="16.5" thickBot="1" x14ac:dyDescent="0.3">
      <c r="A27" s="348" t="s">
        <v>42</v>
      </c>
      <c r="B27" s="349"/>
      <c r="C27" s="349"/>
      <c r="D27" s="349"/>
      <c r="E27" s="350"/>
      <c r="F27" s="128" t="s">
        <v>65</v>
      </c>
    </row>
    <row r="28" spans="1:7" ht="16.5" thickBot="1" x14ac:dyDescent="0.3">
      <c r="A28" s="23"/>
      <c r="B28" s="24"/>
      <c r="C28" s="24"/>
      <c r="D28" s="24"/>
      <c r="E28" s="4"/>
      <c r="F28" s="25" t="s">
        <v>44</v>
      </c>
    </row>
  </sheetData>
  <sheetProtection algorithmName="SHA-512" hashValue="Bs3CxZRpDYzbHxSM0QZfbXN12POIx8qpSZKLn7kxOtZm+yAGxN1p21WTTM8S7TV3GLjp5VSdo5IZIjSIDmiKrA==" saltValue="lTVDlVP/GsL4CVbpE4T6+A==" spinCount="100000" sheet="1" objects="1" scenarios="1"/>
  <mergeCells count="24">
    <mergeCell ref="A1:F1"/>
    <mergeCell ref="A2:F2"/>
    <mergeCell ref="A3:F3"/>
    <mergeCell ref="E5:F5"/>
    <mergeCell ref="A6:D6"/>
    <mergeCell ref="E6:F6"/>
    <mergeCell ref="A13:C14"/>
    <mergeCell ref="D13:F13"/>
    <mergeCell ref="D14:D15"/>
    <mergeCell ref="E14:E15"/>
    <mergeCell ref="F14:F15"/>
    <mergeCell ref="A7:F7"/>
    <mergeCell ref="A8:F8"/>
    <mergeCell ref="A9:F9"/>
    <mergeCell ref="A11:F11"/>
    <mergeCell ref="A12:F12"/>
    <mergeCell ref="A26:F26"/>
    <mergeCell ref="A27:E27"/>
    <mergeCell ref="A20:D20"/>
    <mergeCell ref="A21:D21"/>
    <mergeCell ref="A22:F22"/>
    <mergeCell ref="A23:F23"/>
    <mergeCell ref="A24:F24"/>
    <mergeCell ref="A25:F2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G29"/>
  <sheetViews>
    <sheetView tabSelected="1" topLeftCell="A17" zoomScale="55" zoomScaleNormal="55" workbookViewId="0">
      <selection sqref="A1:F29"/>
    </sheetView>
  </sheetViews>
  <sheetFormatPr baseColWidth="10" defaultColWidth="11.42578125" defaultRowHeight="15" x14ac:dyDescent="0.25"/>
  <cols>
    <col min="1" max="1" width="25" style="68" customWidth="1"/>
    <col min="2" max="2" width="38.140625" style="68" customWidth="1"/>
    <col min="3" max="3" width="48" style="69" customWidth="1"/>
    <col min="4" max="4" width="23" style="70" customWidth="1"/>
    <col min="5" max="5" width="37.28515625" style="68" customWidth="1"/>
    <col min="6" max="6" width="159.7109375" style="68" customWidth="1"/>
    <col min="7" max="7" width="55.140625" style="68" customWidth="1"/>
    <col min="8" max="16384" width="11.42578125" style="68"/>
  </cols>
  <sheetData>
    <row r="1" spans="1:7" s="71" customFormat="1" ht="18" x14ac:dyDescent="0.25">
      <c r="A1" s="391" t="s">
        <v>0</v>
      </c>
      <c r="B1" s="392"/>
      <c r="C1" s="392"/>
      <c r="D1" s="392"/>
      <c r="E1" s="392"/>
      <c r="F1" s="393"/>
    </row>
    <row r="2" spans="1:7" s="71" customFormat="1" ht="15.75" x14ac:dyDescent="0.25">
      <c r="A2" s="394" t="s">
        <v>1</v>
      </c>
      <c r="B2" s="395"/>
      <c r="C2" s="395"/>
      <c r="D2" s="395"/>
      <c r="E2" s="395"/>
      <c r="F2" s="396"/>
    </row>
    <row r="3" spans="1:7" s="71" customFormat="1" ht="15.75" x14ac:dyDescent="0.25">
      <c r="A3" s="397" t="s">
        <v>2</v>
      </c>
      <c r="B3" s="398"/>
      <c r="C3" s="398"/>
      <c r="D3" s="398"/>
      <c r="E3" s="398"/>
      <c r="F3" s="399"/>
    </row>
    <row r="4" spans="1:7" s="71" customFormat="1" ht="16.5" thickBot="1" x14ac:dyDescent="0.3">
      <c r="A4" s="1"/>
      <c r="B4" s="2"/>
      <c r="C4" s="3"/>
      <c r="D4" s="4"/>
      <c r="E4" s="2"/>
      <c r="F4" s="5"/>
    </row>
    <row r="5" spans="1:7" s="71" customFormat="1" ht="15.75" x14ac:dyDescent="0.25">
      <c r="A5" s="6" t="s">
        <v>3</v>
      </c>
      <c r="B5" s="7"/>
      <c r="C5" s="8"/>
      <c r="D5" s="9"/>
      <c r="E5" s="400" t="s">
        <v>4</v>
      </c>
      <c r="F5" s="401"/>
    </row>
    <row r="6" spans="1:7" s="71" customFormat="1" ht="18.75" thickBot="1" x14ac:dyDescent="0.3">
      <c r="A6" s="527" t="s">
        <v>66</v>
      </c>
      <c r="B6" s="528"/>
      <c r="C6" s="528"/>
      <c r="D6" s="529"/>
      <c r="E6" s="405" t="s">
        <v>279</v>
      </c>
      <c r="F6" s="406"/>
    </row>
    <row r="7" spans="1:7" s="71" customFormat="1" ht="15.75" x14ac:dyDescent="0.25">
      <c r="A7" s="367" t="s">
        <v>68</v>
      </c>
      <c r="B7" s="368"/>
      <c r="C7" s="368"/>
      <c r="D7" s="368"/>
      <c r="E7" s="368"/>
      <c r="F7" s="369"/>
    </row>
    <row r="8" spans="1:7" s="71" customFormat="1" ht="15.75" x14ac:dyDescent="0.25">
      <c r="A8" s="370" t="s">
        <v>258</v>
      </c>
      <c r="B8" s="371"/>
      <c r="C8" s="371"/>
      <c r="D8" s="371"/>
      <c r="E8" s="371"/>
      <c r="F8" s="372"/>
    </row>
    <row r="9" spans="1:7" s="71" customFormat="1" ht="16.5" thickBot="1" x14ac:dyDescent="0.3">
      <c r="A9" s="402"/>
      <c r="B9" s="403"/>
      <c r="C9" s="403"/>
      <c r="D9" s="403"/>
      <c r="E9" s="403"/>
      <c r="F9" s="423"/>
    </row>
    <row r="10" spans="1:7" s="71" customFormat="1" ht="15.75" x14ac:dyDescent="0.25">
      <c r="A10" s="6" t="s">
        <v>6</v>
      </c>
      <c r="B10" s="10"/>
      <c r="C10" s="11"/>
      <c r="D10" s="11"/>
      <c r="E10" s="10"/>
      <c r="F10" s="12"/>
    </row>
    <row r="11" spans="1:7" s="71" customFormat="1" ht="15.75" x14ac:dyDescent="0.25">
      <c r="A11" s="524" t="s">
        <v>259</v>
      </c>
      <c r="B11" s="525"/>
      <c r="C11" s="525"/>
      <c r="D11" s="525"/>
      <c r="E11" s="525"/>
      <c r="F11" s="526"/>
    </row>
    <row r="12" spans="1:7" s="71" customFormat="1" ht="16.5" thickBot="1" x14ac:dyDescent="0.3">
      <c r="A12" s="427"/>
      <c r="B12" s="428"/>
      <c r="C12" s="428"/>
      <c r="D12" s="428"/>
      <c r="E12" s="428"/>
      <c r="F12" s="429"/>
    </row>
    <row r="13" spans="1:7" s="71" customFormat="1" ht="15.75" x14ac:dyDescent="0.25">
      <c r="A13" s="430" t="s">
        <v>8</v>
      </c>
      <c r="B13" s="431"/>
      <c r="C13" s="432"/>
      <c r="D13" s="433" t="s">
        <v>9</v>
      </c>
      <c r="E13" s="418"/>
      <c r="F13" s="419"/>
    </row>
    <row r="14" spans="1:7" s="71" customFormat="1" ht="15" customHeight="1" x14ac:dyDescent="0.25">
      <c r="A14" s="384"/>
      <c r="B14" s="385"/>
      <c r="C14" s="386"/>
      <c r="D14" s="390" t="s">
        <v>10</v>
      </c>
      <c r="E14" s="385" t="s">
        <v>11</v>
      </c>
      <c r="F14" s="386" t="s">
        <v>12</v>
      </c>
    </row>
    <row r="15" spans="1:7" s="71" customFormat="1" ht="15.75" x14ac:dyDescent="0.25">
      <c r="A15" s="125" t="s">
        <v>13</v>
      </c>
      <c r="B15" s="126" t="s">
        <v>14</v>
      </c>
      <c r="C15" s="127" t="s">
        <v>15</v>
      </c>
      <c r="D15" s="390"/>
      <c r="E15" s="385"/>
      <c r="F15" s="386"/>
    </row>
    <row r="16" spans="1:7" s="71" customFormat="1" ht="228.75" customHeight="1" x14ac:dyDescent="0.25">
      <c r="A16" s="222" t="s">
        <v>260</v>
      </c>
      <c r="B16" s="34" t="s">
        <v>280</v>
      </c>
      <c r="C16" s="225" t="s">
        <v>281</v>
      </c>
      <c r="D16" s="221" t="s">
        <v>267</v>
      </c>
      <c r="E16" s="59">
        <v>0.75</v>
      </c>
      <c r="F16" s="226" t="s">
        <v>282</v>
      </c>
      <c r="G16" s="72"/>
    </row>
    <row r="17" spans="1:7" s="71" customFormat="1" ht="171.75" customHeight="1" x14ac:dyDescent="0.25">
      <c r="A17" s="212" t="s">
        <v>260</v>
      </c>
      <c r="B17" s="27" t="s">
        <v>283</v>
      </c>
      <c r="C17" s="28" t="s">
        <v>284</v>
      </c>
      <c r="D17" s="29" t="s">
        <v>267</v>
      </c>
      <c r="E17" s="43">
        <v>0.9</v>
      </c>
      <c r="F17" s="17" t="s">
        <v>285</v>
      </c>
      <c r="G17" s="72"/>
    </row>
    <row r="18" spans="1:7" s="71" customFormat="1" ht="409.5" customHeight="1" x14ac:dyDescent="0.25">
      <c r="A18" s="222" t="s">
        <v>260</v>
      </c>
      <c r="B18" s="223" t="s">
        <v>286</v>
      </c>
      <c r="C18" s="34" t="s">
        <v>287</v>
      </c>
      <c r="D18" s="34" t="s">
        <v>267</v>
      </c>
      <c r="E18" s="59">
        <v>0.8</v>
      </c>
      <c r="F18" s="224" t="s">
        <v>288</v>
      </c>
      <c r="G18" s="72"/>
    </row>
    <row r="19" spans="1:7" s="71" customFormat="1" ht="63" x14ac:dyDescent="0.25">
      <c r="A19" s="212" t="s">
        <v>260</v>
      </c>
      <c r="B19" s="213" t="s">
        <v>289</v>
      </c>
      <c r="C19" s="31" t="s">
        <v>290</v>
      </c>
      <c r="D19" s="214" t="s">
        <v>267</v>
      </c>
      <c r="E19" s="146">
        <v>0.66</v>
      </c>
      <c r="F19" s="215" t="s">
        <v>379</v>
      </c>
      <c r="G19" s="72"/>
    </row>
    <row r="20" spans="1:7" s="71" customFormat="1" ht="97.5" customHeight="1" thickBot="1" x14ac:dyDescent="0.3">
      <c r="A20" s="227" t="s">
        <v>260</v>
      </c>
      <c r="B20" s="228" t="s">
        <v>291</v>
      </c>
      <c r="C20" s="229" t="s">
        <v>292</v>
      </c>
      <c r="D20" s="230" t="s">
        <v>274</v>
      </c>
      <c r="E20" s="231">
        <v>0.8</v>
      </c>
      <c r="F20" s="232" t="s">
        <v>293</v>
      </c>
      <c r="G20" s="72"/>
    </row>
    <row r="21" spans="1:7" s="71" customFormat="1" ht="15.75" x14ac:dyDescent="0.25">
      <c r="A21" s="351" t="s">
        <v>36</v>
      </c>
      <c r="B21" s="352"/>
      <c r="C21" s="352"/>
      <c r="D21" s="352"/>
      <c r="E21" s="19">
        <f>AVERAGE(E16:E20)</f>
        <v>0.78200000000000003</v>
      </c>
      <c r="F21" s="65"/>
    </row>
    <row r="22" spans="1:7" s="71" customFormat="1" ht="16.5" thickBot="1" x14ac:dyDescent="0.3">
      <c r="A22" s="353" t="s">
        <v>37</v>
      </c>
      <c r="B22" s="354"/>
      <c r="C22" s="354"/>
      <c r="D22" s="354"/>
      <c r="E22" s="21">
        <f>(E21/10)*100</f>
        <v>7.82</v>
      </c>
      <c r="F22" s="22"/>
    </row>
    <row r="23" spans="1:7" ht="15.75" x14ac:dyDescent="0.25">
      <c r="A23" s="355" t="s">
        <v>38</v>
      </c>
      <c r="B23" s="356"/>
      <c r="C23" s="356"/>
      <c r="D23" s="356"/>
      <c r="E23" s="356"/>
      <c r="F23" s="357"/>
      <c r="G23" s="69"/>
    </row>
    <row r="24" spans="1:7" ht="36" customHeight="1" thickBot="1" x14ac:dyDescent="0.3">
      <c r="A24" s="408" t="s">
        <v>294</v>
      </c>
      <c r="B24" s="409"/>
      <c r="C24" s="409"/>
      <c r="D24" s="409"/>
      <c r="E24" s="409"/>
      <c r="F24" s="410"/>
    </row>
    <row r="25" spans="1:7" ht="15.75" customHeight="1" x14ac:dyDescent="0.25">
      <c r="A25" s="358" t="s">
        <v>39</v>
      </c>
      <c r="B25" s="359"/>
      <c r="C25" s="359"/>
      <c r="D25" s="359"/>
      <c r="E25" s="359"/>
      <c r="F25" s="360"/>
    </row>
    <row r="26" spans="1:7" ht="102.75" customHeight="1" thickBot="1" x14ac:dyDescent="0.3">
      <c r="A26" s="361" t="s">
        <v>295</v>
      </c>
      <c r="B26" s="362"/>
      <c r="C26" s="362"/>
      <c r="D26" s="362"/>
      <c r="E26" s="362"/>
      <c r="F26" s="363"/>
    </row>
    <row r="27" spans="1:7" ht="16.5" thickBot="1" x14ac:dyDescent="0.3">
      <c r="A27" s="364" t="s">
        <v>278</v>
      </c>
      <c r="B27" s="365"/>
      <c r="C27" s="365"/>
      <c r="D27" s="365"/>
      <c r="E27" s="365"/>
      <c r="F27" s="366"/>
    </row>
    <row r="28" spans="1:7" ht="16.5" thickBot="1" x14ac:dyDescent="0.3">
      <c r="A28" s="348" t="s">
        <v>42</v>
      </c>
      <c r="B28" s="349"/>
      <c r="C28" s="349"/>
      <c r="D28" s="349"/>
      <c r="E28" s="350"/>
      <c r="F28" s="128" t="s">
        <v>65</v>
      </c>
    </row>
    <row r="29" spans="1:7" ht="16.5" thickBot="1" x14ac:dyDescent="0.3">
      <c r="A29" s="23"/>
      <c r="B29" s="24"/>
      <c r="C29" s="24"/>
      <c r="D29" s="24"/>
      <c r="E29" s="24"/>
      <c r="F29" s="25" t="s">
        <v>44</v>
      </c>
    </row>
  </sheetData>
  <sheetProtection algorithmName="SHA-512" hashValue="9Itj959CSF9aHu/TgTJEgFdiaUUJsaG56eC1RQTwjVKJ9oL7Mkq54x320tpC76uSyEuqTuCGfI1iSiBZ1QMHXg==" saltValue="R2iaTzWxhMuVpuDsBgG5LQ==" spinCount="100000" sheet="1" objects="1" scenarios="1"/>
  <mergeCells count="24">
    <mergeCell ref="A1:F1"/>
    <mergeCell ref="A2:F2"/>
    <mergeCell ref="A3:F3"/>
    <mergeCell ref="E5:F5"/>
    <mergeCell ref="A6:D6"/>
    <mergeCell ref="E6:F6"/>
    <mergeCell ref="A13:C14"/>
    <mergeCell ref="D13:F13"/>
    <mergeCell ref="D14:D15"/>
    <mergeCell ref="E14:E15"/>
    <mergeCell ref="F14:F15"/>
    <mergeCell ref="A7:F7"/>
    <mergeCell ref="A8:F8"/>
    <mergeCell ref="A9:F9"/>
    <mergeCell ref="A11:F11"/>
    <mergeCell ref="A12:F12"/>
    <mergeCell ref="A27:F27"/>
    <mergeCell ref="A28:E28"/>
    <mergeCell ref="A21:D21"/>
    <mergeCell ref="A22:D22"/>
    <mergeCell ref="A23:F23"/>
    <mergeCell ref="A24:F24"/>
    <mergeCell ref="A25:F25"/>
    <mergeCell ref="A26:F26"/>
  </mergeCells>
  <pageMargins left="0.7" right="0.7" top="0.75" bottom="0.75" header="0.3" footer="0.3"/>
  <pageSetup scale="36" fitToHeight="0"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G27"/>
  <sheetViews>
    <sheetView zoomScale="70" zoomScaleNormal="70" workbookViewId="0">
      <selection sqref="A1:F1"/>
    </sheetView>
  </sheetViews>
  <sheetFormatPr baseColWidth="10" defaultColWidth="11.42578125" defaultRowHeight="15" x14ac:dyDescent="0.25"/>
  <cols>
    <col min="1" max="1" width="25" style="68" customWidth="1"/>
    <col min="2" max="2" width="30.5703125" style="68" customWidth="1"/>
    <col min="3" max="3" width="36" style="69" customWidth="1"/>
    <col min="4" max="4" width="28.28515625" style="70" customWidth="1"/>
    <col min="5" max="5" width="32" style="69" customWidth="1"/>
    <col min="6" max="6" width="109.140625" style="68" customWidth="1"/>
    <col min="7" max="7" width="38.28515625" style="68" customWidth="1"/>
    <col min="8" max="16384" width="11.42578125" style="68"/>
  </cols>
  <sheetData>
    <row r="1" spans="1:6" s="71" customFormat="1" ht="18" customHeight="1" x14ac:dyDescent="0.25">
      <c r="A1" s="391" t="s">
        <v>0</v>
      </c>
      <c r="B1" s="392"/>
      <c r="C1" s="392"/>
      <c r="D1" s="392"/>
      <c r="E1" s="392"/>
      <c r="F1" s="393"/>
    </row>
    <row r="2" spans="1:6" s="71" customFormat="1" ht="15.75" x14ac:dyDescent="0.25">
      <c r="A2" s="394" t="s">
        <v>1</v>
      </c>
      <c r="B2" s="395"/>
      <c r="C2" s="395"/>
      <c r="D2" s="395"/>
      <c r="E2" s="395"/>
      <c r="F2" s="396"/>
    </row>
    <row r="3" spans="1:6" s="71" customFormat="1" ht="15.75" x14ac:dyDescent="0.25">
      <c r="A3" s="397" t="s">
        <v>2</v>
      </c>
      <c r="B3" s="398"/>
      <c r="C3" s="398"/>
      <c r="D3" s="398"/>
      <c r="E3" s="398"/>
      <c r="F3" s="399"/>
    </row>
    <row r="4" spans="1:6" s="71" customFormat="1" ht="16.5" thickBot="1" x14ac:dyDescent="0.3">
      <c r="A4" s="1"/>
      <c r="B4" s="2"/>
      <c r="C4" s="3"/>
      <c r="D4" s="4"/>
      <c r="E4" s="3"/>
      <c r="F4" s="5"/>
    </row>
    <row r="5" spans="1:6" s="71" customFormat="1" ht="15.75" x14ac:dyDescent="0.25">
      <c r="A5" s="6" t="s">
        <v>3</v>
      </c>
      <c r="B5" s="7"/>
      <c r="C5" s="8"/>
      <c r="D5" s="9"/>
      <c r="E5" s="400" t="s">
        <v>4</v>
      </c>
      <c r="F5" s="401"/>
    </row>
    <row r="6" spans="1:6" s="71" customFormat="1" ht="21" thickBot="1" x14ac:dyDescent="0.3">
      <c r="A6" s="439" t="s">
        <v>66</v>
      </c>
      <c r="B6" s="440"/>
      <c r="C6" s="440"/>
      <c r="D6" s="441"/>
      <c r="E6" s="405" t="s">
        <v>306</v>
      </c>
      <c r="F6" s="406"/>
    </row>
    <row r="7" spans="1:6" s="71" customFormat="1" ht="15.75" x14ac:dyDescent="0.25">
      <c r="A7" s="367" t="s">
        <v>68</v>
      </c>
      <c r="B7" s="368"/>
      <c r="C7" s="368"/>
      <c r="D7" s="368"/>
      <c r="E7" s="368"/>
      <c r="F7" s="369"/>
    </row>
    <row r="8" spans="1:6" s="71" customFormat="1" ht="15.75" x14ac:dyDescent="0.25">
      <c r="A8" s="370" t="s">
        <v>140</v>
      </c>
      <c r="B8" s="371"/>
      <c r="C8" s="371"/>
      <c r="D8" s="371"/>
      <c r="E8" s="371"/>
      <c r="F8" s="372"/>
    </row>
    <row r="9" spans="1:6" s="71" customFormat="1" ht="16.5" thickBot="1" x14ac:dyDescent="0.3">
      <c r="A9" s="402" t="s">
        <v>373</v>
      </c>
      <c r="B9" s="403"/>
      <c r="C9" s="403"/>
      <c r="D9" s="403"/>
      <c r="E9" s="403"/>
      <c r="F9" s="423"/>
    </row>
    <row r="10" spans="1:6" s="71" customFormat="1" ht="15.75" x14ac:dyDescent="0.25">
      <c r="A10" s="6" t="s">
        <v>6</v>
      </c>
      <c r="B10" s="10"/>
      <c r="C10" s="11"/>
      <c r="D10" s="11"/>
      <c r="E10" s="11"/>
      <c r="F10" s="12"/>
    </row>
    <row r="11" spans="1:6" s="71" customFormat="1" ht="15.75" x14ac:dyDescent="0.25">
      <c r="A11" s="521" t="s">
        <v>7</v>
      </c>
      <c r="B11" s="522"/>
      <c r="C11" s="522"/>
      <c r="D11" s="522"/>
      <c r="E11" s="522"/>
      <c r="F11" s="523"/>
    </row>
    <row r="12" spans="1:6" s="71" customFormat="1" ht="16.5" thickBot="1" x14ac:dyDescent="0.3">
      <c r="A12" s="427"/>
      <c r="B12" s="428"/>
      <c r="C12" s="428"/>
      <c r="D12" s="428"/>
      <c r="E12" s="428"/>
      <c r="F12" s="429"/>
    </row>
    <row r="13" spans="1:6" s="71" customFormat="1" ht="15.75" x14ac:dyDescent="0.25">
      <c r="A13" s="430" t="s">
        <v>8</v>
      </c>
      <c r="B13" s="431"/>
      <c r="C13" s="432"/>
      <c r="D13" s="433" t="s">
        <v>9</v>
      </c>
      <c r="E13" s="418"/>
      <c r="F13" s="419"/>
    </row>
    <row r="14" spans="1:6" s="71" customFormat="1" ht="15" customHeight="1" x14ac:dyDescent="0.25">
      <c r="A14" s="384"/>
      <c r="B14" s="385"/>
      <c r="C14" s="386"/>
      <c r="D14" s="390" t="s">
        <v>10</v>
      </c>
      <c r="E14" s="385" t="s">
        <v>11</v>
      </c>
      <c r="F14" s="386" t="s">
        <v>12</v>
      </c>
    </row>
    <row r="15" spans="1:6" s="71" customFormat="1" ht="15.75" x14ac:dyDescent="0.25">
      <c r="A15" s="125" t="s">
        <v>13</v>
      </c>
      <c r="B15" s="126" t="s">
        <v>14</v>
      </c>
      <c r="C15" s="127" t="s">
        <v>15</v>
      </c>
      <c r="D15" s="390"/>
      <c r="E15" s="385"/>
      <c r="F15" s="386"/>
    </row>
    <row r="16" spans="1:6" s="206" customFormat="1" ht="204.75" x14ac:dyDescent="0.25">
      <c r="A16" s="233" t="s">
        <v>297</v>
      </c>
      <c r="B16" s="233" t="s">
        <v>374</v>
      </c>
      <c r="C16" s="233" t="s">
        <v>375</v>
      </c>
      <c r="D16" s="233" t="s">
        <v>298</v>
      </c>
      <c r="E16" s="234">
        <v>1</v>
      </c>
      <c r="F16" s="33" t="s">
        <v>371</v>
      </c>
    </row>
    <row r="17" spans="1:7" s="71" customFormat="1" ht="315" x14ac:dyDescent="0.25">
      <c r="A17" s="237" t="s">
        <v>297</v>
      </c>
      <c r="B17" s="237" t="s">
        <v>299</v>
      </c>
      <c r="C17" s="237" t="s">
        <v>300</v>
      </c>
      <c r="D17" s="237" t="s">
        <v>301</v>
      </c>
      <c r="E17" s="314">
        <v>1</v>
      </c>
      <c r="F17" s="41" t="s">
        <v>302</v>
      </c>
      <c r="G17" s="72"/>
    </row>
    <row r="18" spans="1:7" s="71" customFormat="1" ht="48" thickBot="1" x14ac:dyDescent="0.3">
      <c r="A18" s="235" t="s">
        <v>297</v>
      </c>
      <c r="B18" s="81" t="s">
        <v>303</v>
      </c>
      <c r="C18" s="233" t="s">
        <v>304</v>
      </c>
      <c r="D18" s="233" t="s">
        <v>301</v>
      </c>
      <c r="E18" s="234">
        <v>0.5</v>
      </c>
      <c r="F18" s="35" t="s">
        <v>372</v>
      </c>
      <c r="G18" s="72"/>
    </row>
    <row r="19" spans="1:7" s="71" customFormat="1" ht="15.75" x14ac:dyDescent="0.25">
      <c r="A19" s="351" t="s">
        <v>36</v>
      </c>
      <c r="B19" s="352"/>
      <c r="C19" s="352"/>
      <c r="D19" s="352"/>
      <c r="E19" s="236">
        <f>AVERAGE(E15:E18)</f>
        <v>0.83333333333333337</v>
      </c>
      <c r="F19" s="20"/>
    </row>
    <row r="20" spans="1:7" s="71" customFormat="1" ht="16.5" thickBot="1" x14ac:dyDescent="0.3">
      <c r="A20" s="353" t="s">
        <v>37</v>
      </c>
      <c r="B20" s="354"/>
      <c r="C20" s="354"/>
      <c r="D20" s="354"/>
      <c r="E20" s="21">
        <f>(E19/10)*100</f>
        <v>8.3333333333333339</v>
      </c>
      <c r="F20" s="22"/>
    </row>
    <row r="21" spans="1:7" ht="15.75" x14ac:dyDescent="0.25">
      <c r="A21" s="355" t="s">
        <v>38</v>
      </c>
      <c r="B21" s="356"/>
      <c r="C21" s="356"/>
      <c r="D21" s="356"/>
      <c r="E21" s="356"/>
      <c r="F21" s="357"/>
      <c r="G21" s="69"/>
    </row>
    <row r="22" spans="1:7" ht="186" customHeight="1" thickBot="1" x14ac:dyDescent="0.3">
      <c r="A22" s="408" t="s">
        <v>305</v>
      </c>
      <c r="B22" s="409"/>
      <c r="C22" s="409"/>
      <c r="D22" s="409"/>
      <c r="E22" s="409"/>
      <c r="F22" s="410"/>
    </row>
    <row r="23" spans="1:7" ht="15.75" customHeight="1" x14ac:dyDescent="0.25">
      <c r="A23" s="358" t="s">
        <v>39</v>
      </c>
      <c r="B23" s="359"/>
      <c r="C23" s="359"/>
      <c r="D23" s="359"/>
      <c r="E23" s="359"/>
      <c r="F23" s="360"/>
    </row>
    <row r="24" spans="1:7" ht="57.75" customHeight="1" thickBot="1" x14ac:dyDescent="0.3">
      <c r="A24" s="361" t="s">
        <v>277</v>
      </c>
      <c r="B24" s="362"/>
      <c r="C24" s="362"/>
      <c r="D24" s="362"/>
      <c r="E24" s="362"/>
      <c r="F24" s="363"/>
    </row>
    <row r="25" spans="1:7" ht="16.5" thickBot="1" x14ac:dyDescent="0.3">
      <c r="A25" s="364" t="s">
        <v>278</v>
      </c>
      <c r="B25" s="365"/>
      <c r="C25" s="365"/>
      <c r="D25" s="365"/>
      <c r="E25" s="365"/>
      <c r="F25" s="366"/>
    </row>
    <row r="26" spans="1:7" ht="16.5" thickBot="1" x14ac:dyDescent="0.3">
      <c r="A26" s="348" t="s">
        <v>42</v>
      </c>
      <c r="B26" s="349"/>
      <c r="C26" s="349"/>
      <c r="D26" s="349"/>
      <c r="E26" s="350"/>
      <c r="F26" s="128" t="s">
        <v>65</v>
      </c>
    </row>
    <row r="27" spans="1:7" ht="16.5" thickBot="1" x14ac:dyDescent="0.3">
      <c r="A27" s="23"/>
      <c r="B27" s="24"/>
      <c r="C27" s="24"/>
      <c r="D27" s="24"/>
      <c r="E27" s="4"/>
      <c r="F27" s="25" t="s">
        <v>44</v>
      </c>
    </row>
  </sheetData>
  <sheetProtection algorithmName="SHA-512" hashValue="b9q/hVDD3sUuBmz4VldObebcZw/WWIqIgRvVNK0+Iz2VCGNXSvELKh9FxmMG1rRvJg20AcAEjNiY2pahKC0laA==" saltValue="WCeaNIyHtM5/vRIvFzZONg==" spinCount="100000" sheet="1" objects="1" scenarios="1"/>
  <mergeCells count="24">
    <mergeCell ref="A1:F1"/>
    <mergeCell ref="A2:F2"/>
    <mergeCell ref="A3:F3"/>
    <mergeCell ref="E5:F5"/>
    <mergeCell ref="A6:D6"/>
    <mergeCell ref="E6:F6"/>
    <mergeCell ref="A13:C14"/>
    <mergeCell ref="D13:F13"/>
    <mergeCell ref="D14:D15"/>
    <mergeCell ref="E14:E15"/>
    <mergeCell ref="F14:F15"/>
    <mergeCell ref="A7:F7"/>
    <mergeCell ref="A8:F8"/>
    <mergeCell ref="A9:F9"/>
    <mergeCell ref="A11:F11"/>
    <mergeCell ref="A12:F12"/>
    <mergeCell ref="A19:D19"/>
    <mergeCell ref="A21:F21"/>
    <mergeCell ref="A26:E26"/>
    <mergeCell ref="A20:D20"/>
    <mergeCell ref="A22:F22"/>
    <mergeCell ref="A23:F23"/>
    <mergeCell ref="A24:F24"/>
    <mergeCell ref="A25:F25"/>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G27"/>
  <sheetViews>
    <sheetView zoomScale="70" zoomScaleNormal="70" workbookViewId="0"/>
  </sheetViews>
  <sheetFormatPr baseColWidth="10" defaultColWidth="11.42578125" defaultRowHeight="15" x14ac:dyDescent="0.25"/>
  <cols>
    <col min="1" max="1" width="11.42578125" style="137"/>
    <col min="2" max="2" width="25" style="68" customWidth="1"/>
    <col min="3" max="3" width="30.5703125" style="68" customWidth="1"/>
    <col min="4" max="4" width="53" style="69" customWidth="1"/>
    <col min="5" max="5" width="28.28515625" style="70" customWidth="1"/>
    <col min="6" max="6" width="22" style="68" customWidth="1"/>
    <col min="7" max="7" width="127.85546875" style="68" customWidth="1"/>
    <col min="8" max="16384" width="11.42578125" style="137"/>
  </cols>
  <sheetData>
    <row r="1" spans="2:7" ht="15.75" thickBot="1" x14ac:dyDescent="0.3"/>
    <row r="2" spans="2:7" s="138" customFormat="1" ht="18" x14ac:dyDescent="0.25">
      <c r="B2" s="391" t="s">
        <v>0</v>
      </c>
      <c r="C2" s="392"/>
      <c r="D2" s="392"/>
      <c r="E2" s="392"/>
      <c r="F2" s="392"/>
      <c r="G2" s="393"/>
    </row>
    <row r="3" spans="2:7" s="138" customFormat="1" ht="15.75" x14ac:dyDescent="0.25">
      <c r="B3" s="394" t="s">
        <v>1</v>
      </c>
      <c r="C3" s="395"/>
      <c r="D3" s="395"/>
      <c r="E3" s="395"/>
      <c r="F3" s="395"/>
      <c r="G3" s="396"/>
    </row>
    <row r="4" spans="2:7" s="138" customFormat="1" ht="15.75" x14ac:dyDescent="0.25">
      <c r="B4" s="397" t="s">
        <v>2</v>
      </c>
      <c r="C4" s="398"/>
      <c r="D4" s="398"/>
      <c r="E4" s="398"/>
      <c r="F4" s="398"/>
      <c r="G4" s="399"/>
    </row>
    <row r="5" spans="2:7" s="138" customFormat="1" ht="16.5" thickBot="1" x14ac:dyDescent="0.3">
      <c r="B5" s="1"/>
      <c r="C5" s="2"/>
      <c r="D5" s="3"/>
      <c r="E5" s="4"/>
      <c r="F5" s="2"/>
      <c r="G5" s="5"/>
    </row>
    <row r="6" spans="2:7" s="138" customFormat="1" ht="15.75" x14ac:dyDescent="0.25">
      <c r="B6" s="6" t="s">
        <v>3</v>
      </c>
      <c r="C6" s="7"/>
      <c r="D6" s="8"/>
      <c r="E6" s="9"/>
      <c r="F6" s="400" t="s">
        <v>4</v>
      </c>
      <c r="G6" s="401"/>
    </row>
    <row r="7" spans="2:7" s="138" customFormat="1" ht="21" thickBot="1" x14ac:dyDescent="0.3">
      <c r="B7" s="439" t="s">
        <v>66</v>
      </c>
      <c r="C7" s="440"/>
      <c r="D7" s="440"/>
      <c r="E7" s="441"/>
      <c r="F7" s="442" t="s">
        <v>307</v>
      </c>
      <c r="G7" s="443"/>
    </row>
    <row r="8" spans="2:7" s="138" customFormat="1" ht="15.75" x14ac:dyDescent="0.25">
      <c r="B8" s="367" t="s">
        <v>68</v>
      </c>
      <c r="C8" s="368"/>
      <c r="D8" s="368"/>
      <c r="E8" s="368"/>
      <c r="F8" s="368"/>
      <c r="G8" s="369"/>
    </row>
    <row r="9" spans="2:7" s="138" customFormat="1" ht="21" customHeight="1" thickBot="1" x14ac:dyDescent="0.3">
      <c r="B9" s="444" t="s">
        <v>308</v>
      </c>
      <c r="C9" s="445"/>
      <c r="D9" s="445"/>
      <c r="E9" s="445"/>
      <c r="F9" s="445"/>
      <c r="G9" s="446"/>
    </row>
    <row r="10" spans="2:7" s="138" customFormat="1" ht="15.75" x14ac:dyDescent="0.25">
      <c r="B10" s="6" t="s">
        <v>6</v>
      </c>
      <c r="C10" s="10"/>
      <c r="D10" s="11"/>
      <c r="E10" s="11"/>
      <c r="F10" s="10"/>
      <c r="G10" s="12"/>
    </row>
    <row r="11" spans="2:7" s="138" customFormat="1" ht="21" thickBot="1" x14ac:dyDescent="0.3">
      <c r="B11" s="450" t="s">
        <v>7</v>
      </c>
      <c r="C11" s="451"/>
      <c r="D11" s="451"/>
      <c r="E11" s="451"/>
      <c r="F11" s="451"/>
      <c r="G11" s="452"/>
    </row>
    <row r="12" spans="2:7" s="138" customFormat="1" ht="15.75" x14ac:dyDescent="0.25">
      <c r="B12" s="430" t="s">
        <v>8</v>
      </c>
      <c r="C12" s="431"/>
      <c r="D12" s="432"/>
      <c r="E12" s="433" t="s">
        <v>9</v>
      </c>
      <c r="F12" s="418"/>
      <c r="G12" s="419"/>
    </row>
    <row r="13" spans="2:7" s="138" customFormat="1" ht="15" customHeight="1" x14ac:dyDescent="0.25">
      <c r="B13" s="384"/>
      <c r="C13" s="385"/>
      <c r="D13" s="386"/>
      <c r="E13" s="390" t="s">
        <v>10</v>
      </c>
      <c r="F13" s="385" t="s">
        <v>11</v>
      </c>
      <c r="G13" s="386" t="s">
        <v>12</v>
      </c>
    </row>
    <row r="14" spans="2:7" s="138" customFormat="1" ht="16.5" thickBot="1" x14ac:dyDescent="0.3">
      <c r="B14" s="60" t="s">
        <v>13</v>
      </c>
      <c r="C14" s="274" t="s">
        <v>14</v>
      </c>
      <c r="D14" s="275" t="s">
        <v>78</v>
      </c>
      <c r="E14" s="453"/>
      <c r="F14" s="454"/>
      <c r="G14" s="455"/>
    </row>
    <row r="15" spans="2:7" s="138" customFormat="1" ht="204.75" x14ac:dyDescent="0.25">
      <c r="B15" s="268" t="s">
        <v>48</v>
      </c>
      <c r="C15" s="156" t="s">
        <v>309</v>
      </c>
      <c r="D15" s="156" t="s">
        <v>310</v>
      </c>
      <c r="E15" s="163" t="s">
        <v>311</v>
      </c>
      <c r="F15" s="161" t="s">
        <v>312</v>
      </c>
      <c r="G15" s="162" t="s">
        <v>313</v>
      </c>
    </row>
    <row r="16" spans="2:7" s="138" customFormat="1" ht="236.25" x14ac:dyDescent="0.25">
      <c r="B16" s="276" t="s">
        <v>48</v>
      </c>
      <c r="C16" s="277" t="s">
        <v>314</v>
      </c>
      <c r="D16" s="278" t="s">
        <v>315</v>
      </c>
      <c r="E16" s="279" t="s">
        <v>316</v>
      </c>
      <c r="F16" s="146">
        <v>0.8</v>
      </c>
      <c r="G16" s="280" t="s">
        <v>376</v>
      </c>
    </row>
    <row r="17" spans="1:7" s="138" customFormat="1" ht="141.75" x14ac:dyDescent="0.25">
      <c r="B17" s="268" t="s">
        <v>48</v>
      </c>
      <c r="C17" s="269" t="s">
        <v>317</v>
      </c>
      <c r="D17" s="156" t="s">
        <v>318</v>
      </c>
      <c r="E17" s="163" t="s">
        <v>19</v>
      </c>
      <c r="F17" s="166">
        <v>0.3</v>
      </c>
      <c r="G17" s="167" t="s">
        <v>319</v>
      </c>
    </row>
    <row r="18" spans="1:7" s="138" customFormat="1" ht="236.25" x14ac:dyDescent="0.25">
      <c r="B18" s="281" t="s">
        <v>48</v>
      </c>
      <c r="C18" s="282" t="s">
        <v>320</v>
      </c>
      <c r="D18" s="283" t="s">
        <v>321</v>
      </c>
      <c r="E18" s="185" t="s">
        <v>19</v>
      </c>
      <c r="F18" s="188">
        <v>0.3</v>
      </c>
      <c r="G18" s="284" t="s">
        <v>322</v>
      </c>
    </row>
    <row r="19" spans="1:7" s="138" customFormat="1" ht="15.75" x14ac:dyDescent="0.25">
      <c r="B19" s="351" t="s">
        <v>36</v>
      </c>
      <c r="C19" s="352"/>
      <c r="D19" s="352"/>
      <c r="E19" s="352"/>
      <c r="F19" s="64">
        <f>AVERAGE(F15:F18)</f>
        <v>0.46666666666666673</v>
      </c>
      <c r="G19" s="65"/>
    </row>
    <row r="20" spans="1:7" s="138" customFormat="1" ht="54" customHeight="1" thickBot="1" x14ac:dyDescent="0.3">
      <c r="B20" s="353" t="s">
        <v>37</v>
      </c>
      <c r="C20" s="354"/>
      <c r="D20" s="354"/>
      <c r="E20" s="354"/>
      <c r="F20" s="21">
        <f>(F19/10)*100</f>
        <v>4.6666666666666679</v>
      </c>
      <c r="G20" s="22"/>
    </row>
    <row r="21" spans="1:7" ht="15.75" customHeight="1" x14ac:dyDescent="0.25">
      <c r="A21" s="138"/>
      <c r="B21" s="355" t="s">
        <v>323</v>
      </c>
      <c r="C21" s="356"/>
      <c r="D21" s="356"/>
      <c r="E21" s="356"/>
      <c r="F21" s="356"/>
      <c r="G21" s="357"/>
    </row>
    <row r="22" spans="1:7" ht="38.25" customHeight="1" thickBot="1" x14ac:dyDescent="0.3">
      <c r="B22" s="408" t="s">
        <v>377</v>
      </c>
      <c r="C22" s="409"/>
      <c r="D22" s="409"/>
      <c r="E22" s="409"/>
      <c r="F22" s="409"/>
      <c r="G22" s="410"/>
    </row>
    <row r="23" spans="1:7" ht="15.75" customHeight="1" x14ac:dyDescent="0.25">
      <c r="B23" s="358" t="s">
        <v>39</v>
      </c>
      <c r="C23" s="359"/>
      <c r="D23" s="359"/>
      <c r="E23" s="359"/>
      <c r="F23" s="359"/>
      <c r="G23" s="360"/>
    </row>
    <row r="24" spans="1:7" ht="111.75" customHeight="1" thickBot="1" x14ac:dyDescent="0.3">
      <c r="B24" s="361" t="s">
        <v>324</v>
      </c>
      <c r="C24" s="362"/>
      <c r="D24" s="362"/>
      <c r="E24" s="362"/>
      <c r="F24" s="362"/>
      <c r="G24" s="363"/>
    </row>
    <row r="25" spans="1:7" ht="16.5" thickBot="1" x14ac:dyDescent="0.3">
      <c r="B25" s="364" t="s">
        <v>111</v>
      </c>
      <c r="C25" s="365"/>
      <c r="D25" s="365"/>
      <c r="E25" s="365"/>
      <c r="F25" s="365"/>
      <c r="G25" s="366"/>
    </row>
    <row r="26" spans="1:7" ht="16.5" thickBot="1" x14ac:dyDescent="0.3">
      <c r="B26" s="348" t="s">
        <v>42</v>
      </c>
      <c r="C26" s="349"/>
      <c r="D26" s="349"/>
      <c r="E26" s="349"/>
      <c r="F26" s="350"/>
      <c r="G26" s="273" t="s">
        <v>199</v>
      </c>
    </row>
    <row r="27" spans="1:7" ht="16.5" thickBot="1" x14ac:dyDescent="0.3">
      <c r="B27" s="23"/>
      <c r="C27" s="24"/>
      <c r="D27" s="24"/>
      <c r="E27" s="24"/>
      <c r="F27" s="24"/>
      <c r="G27" s="25" t="s">
        <v>44</v>
      </c>
    </row>
  </sheetData>
  <sheetProtection algorithmName="SHA-512" hashValue="Ly2sSVXBvr9zZv2X1pk+laZal7pocle5FJPUP5BuiAiDSpikI5vvJYebpcz89aEtTSDxlxMlTS45rZpRNZxw+w==" saltValue="8ShftwjpuoLmNNYKVo0vFQ==" spinCount="100000" sheet="1" objects="1" scenarios="1"/>
  <protectedRanges>
    <protectedRange sqref="B16 B18" name="Rango1_3_1_1"/>
  </protectedRanges>
  <mergeCells count="22">
    <mergeCell ref="B25:G25"/>
    <mergeCell ref="B26:F26"/>
    <mergeCell ref="B2:G2"/>
    <mergeCell ref="B3:G3"/>
    <mergeCell ref="B4:G4"/>
    <mergeCell ref="F6:G6"/>
    <mergeCell ref="B7:E7"/>
    <mergeCell ref="F7:G7"/>
    <mergeCell ref="B24:G24"/>
    <mergeCell ref="B8:G8"/>
    <mergeCell ref="B9:G9"/>
    <mergeCell ref="B11:G11"/>
    <mergeCell ref="B12:D13"/>
    <mergeCell ref="E12:G12"/>
    <mergeCell ref="E13:E14"/>
    <mergeCell ref="F13:F14"/>
    <mergeCell ref="B23:G23"/>
    <mergeCell ref="G13:G14"/>
    <mergeCell ref="B19:E19"/>
    <mergeCell ref="B20:E20"/>
    <mergeCell ref="B21:G21"/>
    <mergeCell ref="B22:G2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'[1]Listas desplegables'!#REF!</xm:f>
          </x14:formula1>
          <xm:sqref>B16 B18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INDICE 2018</vt:lpstr>
      <vt:lpstr>CONSOLIDADO</vt:lpstr>
      <vt:lpstr>DIRECCIÓN GENERAL</vt:lpstr>
      <vt:lpstr>PLANEACIÓN</vt:lpstr>
      <vt:lpstr>JURIDICA</vt:lpstr>
      <vt:lpstr>TECNOLOGÍA</vt:lpstr>
      <vt:lpstr>DIRECCIÓN CONTRACTUAL</vt:lpstr>
      <vt:lpstr>DIRECCIÓN LOGÍSTICA</vt:lpstr>
      <vt:lpstr>DIR INFRAESTRUCTURA</vt:lpstr>
      <vt:lpstr>CONTROL INTERNO</vt:lpstr>
      <vt:lpstr>CONSOLIDADO DIAFIN</vt:lpstr>
      <vt:lpstr>SUBDIRECCIÓN FINANCIERA</vt:lpstr>
      <vt:lpstr>SUBDIR ATENCIÓN ESTABLECIMIENTO</vt:lpstr>
      <vt:lpstr>SUBDIRADTVA ATCIUDADANO</vt:lpstr>
      <vt:lpstr>SUBDIRADTVA ADMONPERSONAL</vt:lpstr>
      <vt:lpstr>SUBDIRADTVA TALHUMANO</vt:lpstr>
      <vt:lpstr>SUBDIRADTVA DOCUMENTAL</vt:lpstr>
      <vt:lpstr>SUBDIRADTVA ADMINISTRATIVO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Jorge Roca Martinez</dc:creator>
  <cp:lastModifiedBy>Fabio Augusto Esguerra Urueña</cp:lastModifiedBy>
  <cp:lastPrinted>2019-02-18T21:51:55Z</cp:lastPrinted>
  <dcterms:created xsi:type="dcterms:W3CDTF">2019-02-01T16:07:57Z</dcterms:created>
  <dcterms:modified xsi:type="dcterms:W3CDTF">2019-02-18T21:58:58Z</dcterms:modified>
</cp:coreProperties>
</file>